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M:\Contracts\Indiana\BAFO\"/>
    </mc:Choice>
  </mc:AlternateContent>
  <xr:revisionPtr revIDLastSave="0" documentId="13_ncr:1_{11AC2BE5-D448-4DC8-96E8-53AD4612A0B3}" xr6:coauthVersionLast="47" xr6:coauthVersionMax="47" xr10:uidLastSave="{00000000-0000-0000-0000-000000000000}"/>
  <bookViews>
    <workbookView xWindow="-120" yWindow="-120" windowWidth="25440" windowHeight="15540" activeTab="1" xr2:uid="{AFBD9553-5327-4021-9CE2-BBDB0C171E11}"/>
  </bookViews>
  <sheets>
    <sheet name="Summary" sheetId="4" r:id="rId1"/>
    <sheet name="Staff Augmentation" sheetId="1" r:id="rId2"/>
    <sheet name="SRP" sheetId="2" r:id="rId3"/>
    <sheet name="IT Consulting Services &amp; IV&amp;V" sheetId="3" r:id="rId4"/>
  </sheets>
  <definedNames>
    <definedName name="_xlnm._FilterDatabase" localSheetId="3" hidden="1">'IT Consulting Services &amp; IV&amp;V'!$B$8:$B$9</definedName>
    <definedName name="_xlnm._FilterDatabase" localSheetId="2" hidden="1">SRP!$B$8:$B$9</definedName>
    <definedName name="_xlnm._FilterDatabase" localSheetId="1" hidden="1">'Staff Augmentation'!$B$8:$L$129</definedName>
    <definedName name="_xlnm._FilterDatabase" localSheetId="0" hidden="1">Summary!$B$8:$D$12</definedName>
    <definedName name="_xlnm.Print_Area" localSheetId="3">'IT Consulting Services &amp; IV&amp;V'!$A$1:$F$10</definedName>
    <definedName name="_xlnm.Print_Area" localSheetId="2">SRP!$A$1:$G$10</definedName>
    <definedName name="_xlnm.Print_Area" localSheetId="1">'Staff Augmentation'!$A$1:$L$129</definedName>
    <definedName name="_xlnm.Print_Area" localSheetId="0">Summary!$A$1:$I$13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4" l="1"/>
  <c r="F3" i="2"/>
  <c r="J3"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0" i="1"/>
  <c r="K10" i="1" s="1"/>
  <c r="L10" i="1" s="1"/>
  <c r="C10" i="4"/>
  <c r="C11" i="4"/>
  <c r="D10" i="3"/>
  <c r="E10" i="3" s="1"/>
  <c r="D12" i="4" s="1"/>
  <c r="E3" i="3"/>
  <c r="E9" i="3"/>
  <c r="D11" i="4" s="1"/>
  <c r="G9" i="2"/>
  <c r="D10" i="4" s="1"/>
  <c r="K122" i="1" l="1"/>
  <c r="L122" i="1" s="1"/>
  <c r="K66" i="1"/>
  <c r="L66" i="1" s="1"/>
  <c r="K59" i="1"/>
  <c r="L59" i="1" s="1"/>
  <c r="K50" i="1"/>
  <c r="L50" i="1" s="1"/>
  <c r="K35" i="1"/>
  <c r="L35" i="1" s="1"/>
  <c r="K27" i="1"/>
  <c r="L27" i="1" s="1"/>
  <c r="K20" i="1"/>
  <c r="L20" i="1" s="1"/>
  <c r="K17" i="1" l="1"/>
  <c r="L17" i="1" s="1"/>
  <c r="K24" i="1"/>
  <c r="L24" i="1" s="1"/>
  <c r="K31" i="1"/>
  <c r="L31" i="1" s="1"/>
  <c r="K38" i="1"/>
  <c r="L38" i="1" s="1"/>
  <c r="K46" i="1"/>
  <c r="L46" i="1" s="1"/>
  <c r="K53" i="1"/>
  <c r="L53" i="1" s="1"/>
  <c r="K60" i="1"/>
  <c r="L60" i="1" s="1"/>
  <c r="K67" i="1"/>
  <c r="L67" i="1" s="1"/>
  <c r="K75" i="1"/>
  <c r="L75" i="1" s="1"/>
  <c r="K83" i="1"/>
  <c r="L83" i="1" s="1"/>
  <c r="K91" i="1"/>
  <c r="L91" i="1" s="1"/>
  <c r="K99" i="1"/>
  <c r="L99" i="1" s="1"/>
  <c r="K107" i="1"/>
  <c r="L107" i="1" s="1"/>
  <c r="K115" i="1"/>
  <c r="L115" i="1" s="1"/>
  <c r="K18" i="1"/>
  <c r="L18" i="1" s="1"/>
  <c r="K25" i="1"/>
  <c r="L25" i="1" s="1"/>
  <c r="K32" i="1"/>
  <c r="L32" i="1" s="1"/>
  <c r="K39" i="1"/>
  <c r="L39" i="1" s="1"/>
  <c r="K47" i="1"/>
  <c r="L47" i="1" s="1"/>
  <c r="K54" i="1"/>
  <c r="L54" i="1" s="1"/>
  <c r="K61" i="1"/>
  <c r="L61" i="1" s="1"/>
  <c r="K68" i="1"/>
  <c r="L68" i="1" s="1"/>
  <c r="K76" i="1"/>
  <c r="L76" i="1" s="1"/>
  <c r="K84" i="1"/>
  <c r="L84" i="1" s="1"/>
  <c r="K92" i="1"/>
  <c r="L92" i="1" s="1"/>
  <c r="K100" i="1"/>
  <c r="L100" i="1" s="1"/>
  <c r="K108" i="1"/>
  <c r="L108" i="1" s="1"/>
  <c r="K116" i="1"/>
  <c r="L116" i="1" s="1"/>
  <c r="K123" i="1"/>
  <c r="L123" i="1" s="1"/>
  <c r="K11" i="1"/>
  <c r="L11" i="1" s="1"/>
  <c r="K26" i="1"/>
  <c r="L26" i="1" s="1"/>
  <c r="K48" i="1"/>
  <c r="L48" i="1" s="1"/>
  <c r="K62" i="1"/>
  <c r="L62" i="1" s="1"/>
  <c r="K69" i="1"/>
  <c r="L69" i="1" s="1"/>
  <c r="K85" i="1"/>
  <c r="L85" i="1" s="1"/>
  <c r="K93" i="1"/>
  <c r="L93" i="1" s="1"/>
  <c r="K101" i="1"/>
  <c r="L101" i="1" s="1"/>
  <c r="K124" i="1"/>
  <c r="L124" i="1" s="1"/>
  <c r="K12" i="1"/>
  <c r="L12" i="1" s="1"/>
  <c r="K34" i="1"/>
  <c r="L34" i="1" s="1"/>
  <c r="K41" i="1"/>
  <c r="L41" i="1" s="1"/>
  <c r="K49" i="1"/>
  <c r="L49" i="1" s="1"/>
  <c r="K56" i="1"/>
  <c r="L56" i="1" s="1"/>
  <c r="K63" i="1"/>
  <c r="L63" i="1" s="1"/>
  <c r="K70" i="1"/>
  <c r="L70" i="1" s="1"/>
  <c r="K78" i="1"/>
  <c r="L78" i="1" s="1"/>
  <c r="K86" i="1"/>
  <c r="L86" i="1" s="1"/>
  <c r="K94" i="1"/>
  <c r="L94" i="1" s="1"/>
  <c r="K102" i="1"/>
  <c r="L102" i="1" s="1"/>
  <c r="K110" i="1"/>
  <c r="L110" i="1" s="1"/>
  <c r="K118" i="1"/>
  <c r="L118" i="1" s="1"/>
  <c r="K125" i="1"/>
  <c r="L125" i="1" s="1"/>
  <c r="K19" i="1"/>
  <c r="L19" i="1" s="1"/>
  <c r="K33" i="1"/>
  <c r="L33" i="1" s="1"/>
  <c r="K55" i="1"/>
  <c r="L55" i="1" s="1"/>
  <c r="K77" i="1"/>
  <c r="L77" i="1" s="1"/>
  <c r="K117" i="1"/>
  <c r="L117" i="1" s="1"/>
  <c r="K13" i="1"/>
  <c r="L13" i="1" s="1"/>
  <c r="K42" i="1"/>
  <c r="L42" i="1" s="1"/>
  <c r="K57" i="1"/>
  <c r="L57" i="1" s="1"/>
  <c r="K64" i="1"/>
  <c r="L64" i="1" s="1"/>
  <c r="K71" i="1"/>
  <c r="L71" i="1" s="1"/>
  <c r="K79" i="1"/>
  <c r="L79" i="1" s="1"/>
  <c r="K87" i="1"/>
  <c r="L87" i="1" s="1"/>
  <c r="K95" i="1"/>
  <c r="L95" i="1" s="1"/>
  <c r="K103" i="1"/>
  <c r="L103" i="1" s="1"/>
  <c r="K111" i="1"/>
  <c r="L111" i="1" s="1"/>
  <c r="K119" i="1"/>
  <c r="L119" i="1" s="1"/>
  <c r="K126" i="1"/>
  <c r="L126" i="1" s="1"/>
  <c r="K40" i="1"/>
  <c r="L40" i="1" s="1"/>
  <c r="K109" i="1"/>
  <c r="L109" i="1" s="1"/>
  <c r="K14" i="1"/>
  <c r="L14" i="1" s="1"/>
  <c r="K21" i="1"/>
  <c r="L21" i="1" s="1"/>
  <c r="K28" i="1"/>
  <c r="L28" i="1" s="1"/>
  <c r="K43" i="1"/>
  <c r="L43" i="1" s="1"/>
  <c r="K58" i="1"/>
  <c r="L58" i="1" s="1"/>
  <c r="K65" i="1"/>
  <c r="L65" i="1" s="1"/>
  <c r="K72" i="1"/>
  <c r="L72" i="1" s="1"/>
  <c r="K80" i="1"/>
  <c r="L80" i="1" s="1"/>
  <c r="K88" i="1"/>
  <c r="L88" i="1" s="1"/>
  <c r="K96" i="1"/>
  <c r="L96" i="1" s="1"/>
  <c r="K104" i="1"/>
  <c r="L104" i="1" s="1"/>
  <c r="K112" i="1"/>
  <c r="L112" i="1" s="1"/>
  <c r="K120" i="1"/>
  <c r="L120" i="1" s="1"/>
  <c r="K127" i="1"/>
  <c r="L127" i="1" s="1"/>
  <c r="K15" i="1"/>
  <c r="L15" i="1" s="1"/>
  <c r="K22" i="1"/>
  <c r="L22" i="1" s="1"/>
  <c r="K29" i="1"/>
  <c r="L29" i="1" s="1"/>
  <c r="K36" i="1"/>
  <c r="L36" i="1" s="1"/>
  <c r="K44" i="1"/>
  <c r="L44" i="1" s="1"/>
  <c r="K51" i="1"/>
  <c r="L51" i="1" s="1"/>
  <c r="K73" i="1"/>
  <c r="L73" i="1" s="1"/>
  <c r="K81" i="1"/>
  <c r="L81" i="1" s="1"/>
  <c r="K89" i="1"/>
  <c r="L89" i="1" s="1"/>
  <c r="K97" i="1"/>
  <c r="L97" i="1" s="1"/>
  <c r="K105" i="1"/>
  <c r="L105" i="1" s="1"/>
  <c r="K113" i="1"/>
  <c r="L113" i="1" s="1"/>
  <c r="K121" i="1"/>
  <c r="L121" i="1" s="1"/>
  <c r="K16" i="1"/>
  <c r="L16" i="1" s="1"/>
  <c r="K23" i="1"/>
  <c r="L23" i="1" s="1"/>
  <c r="K30" i="1"/>
  <c r="L30" i="1" s="1"/>
  <c r="K37" i="1"/>
  <c r="L37" i="1" s="1"/>
  <c r="K45" i="1"/>
  <c r="L45" i="1" s="1"/>
  <c r="K52" i="1"/>
  <c r="L52" i="1" s="1"/>
  <c r="K74" i="1"/>
  <c r="L74" i="1" s="1"/>
  <c r="K82" i="1"/>
  <c r="L82" i="1" s="1"/>
  <c r="K90" i="1"/>
  <c r="L90" i="1" s="1"/>
  <c r="K98" i="1"/>
  <c r="L98" i="1" s="1"/>
  <c r="K106" i="1"/>
  <c r="L106" i="1" s="1"/>
  <c r="K114" i="1"/>
  <c r="L114" i="1" s="1"/>
  <c r="L128" i="1" l="1"/>
  <c r="D9" i="4" s="1"/>
  <c r="D13" i="4" s="1"/>
  <c r="D14" i="4" s="1"/>
</calcChain>
</file>

<file path=xl/sharedStrings.xml><?xml version="1.0" encoding="utf-8"?>
<sst xmlns="http://schemas.openxmlformats.org/spreadsheetml/2006/main" count="170" uniqueCount="161">
  <si>
    <t>State of Indiana Department of Administration</t>
  </si>
  <si>
    <t>RFP 21-67147: Managed Services Provider (MSP)</t>
  </si>
  <si>
    <t>Company Name</t>
  </si>
  <si>
    <t>Target Pricing and Best-and-Final-Offer Instructions</t>
  </si>
  <si>
    <t>Computer Aid</t>
  </si>
  <si>
    <r>
      <t xml:space="preserve">Instructions: </t>
    </r>
    <r>
      <rPr>
        <sz val="10"/>
        <color theme="1"/>
        <rFont val="Times New Roman"/>
        <family val="1"/>
      </rPr>
      <t xml:space="preserve">The State is giving an opportunity for the Respondent to improve their pricing proposal. The Respondent’s BAFOs will be used in calculating their final cost scores according to the evaluation criteria and formula set forth in the RFP.
</t>
    </r>
    <r>
      <rPr>
        <sz val="10"/>
        <color theme="1"/>
        <rFont val="Calibri"/>
        <family val="2"/>
      </rPr>
      <t>•</t>
    </r>
    <r>
      <rPr>
        <sz val="10"/>
        <color theme="1"/>
        <rFont val="Times New Roman"/>
        <family val="1"/>
      </rPr>
      <t xml:space="preserve"> The Respondent is required to use this document to submit their BAFOs. A Respondent’s BAFO must include all costs for the original proposal, and pricing reductions should be based on reduced costs, not reduced services.
• Respondents </t>
    </r>
    <r>
      <rPr>
        <u/>
        <sz val="10"/>
        <color theme="1"/>
        <rFont val="Times New Roman"/>
        <family val="1"/>
      </rPr>
      <t>may not</t>
    </r>
    <r>
      <rPr>
        <sz val="10"/>
        <color theme="1"/>
        <rFont val="Times New Roman"/>
        <family val="1"/>
      </rPr>
      <t xml:space="preserve"> lower their minimum and maximum hourly rates for Staff Augmentation </t>
    </r>
    <r>
      <rPr>
        <u/>
        <sz val="10"/>
        <color theme="1"/>
        <rFont val="Times New Roman"/>
        <family val="1"/>
      </rPr>
      <t>and may not</t>
    </r>
    <r>
      <rPr>
        <sz val="10"/>
        <color theme="1"/>
        <rFont val="Times New Roman"/>
        <family val="1"/>
      </rPr>
      <t xml:space="preserve"> raise any fee or rate for Staff Augmentation, SRP, and IT Consulting Services and IV&amp;V.
• If the Respondent is providing a BAFO, they must also submit updated MWBE and IVOSB Subcontractor Commitment Forms (Attachment A and A1) and updated commitment letters that align with the BAFO pricing. 
• Your BAFO response should be submitted via email to Mark Hempel (MHempel@idoa.in.gov) no later than </t>
    </r>
    <r>
      <rPr>
        <b/>
        <sz val="10"/>
        <color theme="1"/>
        <rFont val="Times New Roman"/>
        <family val="1"/>
      </rPr>
      <t>Thursday, September 9th by 5pm EDT.</t>
    </r>
  </si>
  <si>
    <t>Category</t>
  </si>
  <si>
    <t>MSP/Respondent Markup Fee</t>
  </si>
  <si>
    <t>Total Four Year Bid Amount</t>
  </si>
  <si>
    <t>Staff Augmentation</t>
  </si>
  <si>
    <t>SRP</t>
  </si>
  <si>
    <t>IT Consulting Services</t>
  </si>
  <si>
    <t>IV&amp;V</t>
  </si>
  <si>
    <t>Total Bid Amount</t>
  </si>
  <si>
    <t>Total Bid Amount for Supplier Diversity Purposes</t>
  </si>
  <si>
    <t>Staff Augmentation Target Pricing and BAFO</t>
  </si>
  <si>
    <r>
      <t xml:space="preserve">Instructions: </t>
    </r>
    <r>
      <rPr>
        <sz val="10"/>
        <color theme="1"/>
        <rFont val="Times New Roman"/>
        <family val="1"/>
      </rPr>
      <t>On this tab, the State has calculated a target provider markup rate per position (Column H). Please complete Column I by filling in your lowest provider markup rate. In Cell J10, the State is providing an opportunity for the Respondent to lower their MSP Fee as a Best-and-Final-Offer.</t>
    </r>
    <r>
      <rPr>
        <b/>
        <sz val="10"/>
        <color theme="1"/>
        <rFont val="Times New Roman"/>
        <family val="1"/>
      </rPr>
      <t xml:space="preserve"> You may not adjust the hourly rates in Columns E and F at this time.</t>
    </r>
  </si>
  <si>
    <t>Position Number</t>
  </si>
  <si>
    <t>Position Title</t>
  </si>
  <si>
    <t>Est. Four Year Volume (Hr.)</t>
  </si>
  <si>
    <t>Offered Min Hourly Pay Rate ($)</t>
  </si>
  <si>
    <t>Offered Max Hourly Pay Rate ($)</t>
  </si>
  <si>
    <t>Original Max Provider Markup Rate Per Position (%)</t>
  </si>
  <si>
    <t>Target Max Provider Markup Rate Per Position (%)</t>
  </si>
  <si>
    <t>BAFO Max Provider Markup Rate Per Position (%)</t>
  </si>
  <si>
    <t>BAFO MSP (Respondent) Fee For All Positions (%)</t>
  </si>
  <si>
    <t>Max Hourly Billable Rate ($)</t>
  </si>
  <si>
    <t>Max Four Year Cost to State with MSP Fee and Max Provider Markup Rate ($)</t>
  </si>
  <si>
    <t xml:space="preserve">Account Clerk 2 </t>
  </si>
  <si>
    <t xml:space="preserve">Account Clerk 3 </t>
  </si>
  <si>
    <t>Account Clerk 4</t>
  </si>
  <si>
    <t xml:space="preserve">Accountant 1 </t>
  </si>
  <si>
    <t xml:space="preserve">Accountant 2 </t>
  </si>
  <si>
    <t xml:space="preserve">Accountant 3 </t>
  </si>
  <si>
    <t xml:space="preserve">Accountant 4 </t>
  </si>
  <si>
    <t xml:space="preserve">Accountant 5 </t>
  </si>
  <si>
    <t xml:space="preserve">Administrative Assistant 1 </t>
  </si>
  <si>
    <t xml:space="preserve">Administrative Assistant 2 </t>
  </si>
  <si>
    <t xml:space="preserve">Administrative Assistant 3 </t>
  </si>
  <si>
    <t xml:space="preserve">Administrative Assistant 4 </t>
  </si>
  <si>
    <t xml:space="preserve">Administrative Assistant 5 </t>
  </si>
  <si>
    <t xml:space="preserve">Application Developer/Associate </t>
  </si>
  <si>
    <t xml:space="preserve">Application Developer/Intermediate </t>
  </si>
  <si>
    <t xml:space="preserve">Application Developer/Senior </t>
  </si>
  <si>
    <t xml:space="preserve">Application Systems Analysis/Programming/Manager </t>
  </si>
  <si>
    <t xml:space="preserve">Applications Systems Analyst/Programmer/Associate </t>
  </si>
  <si>
    <t xml:space="preserve">Applications Systems Analyst/Programmer/Intermediate </t>
  </si>
  <si>
    <t xml:space="preserve">Applications Systems Analyst/Programmer/Senior </t>
  </si>
  <si>
    <t xml:space="preserve">Applications Systems Analyst/Programmer/Specialist </t>
  </si>
  <si>
    <t>Attorney E7</t>
  </si>
  <si>
    <t>Barber/Beautician</t>
  </si>
  <si>
    <t>Behavioral Clinician 3</t>
  </si>
  <si>
    <t xml:space="preserve">Business Analyst/Associate </t>
  </si>
  <si>
    <t xml:space="preserve">Business Analyst/Intermediate </t>
  </si>
  <si>
    <t xml:space="preserve">Business Analyst/Senior </t>
  </si>
  <si>
    <t xml:space="preserve">Business Systems Consultant/Associate </t>
  </si>
  <si>
    <t xml:space="preserve">Business Systems Consultant/Intermediate </t>
  </si>
  <si>
    <t xml:space="preserve">Business Systems Consultant/Manager </t>
  </si>
  <si>
    <t xml:space="preserve">Business Systems Consultant/Senior </t>
  </si>
  <si>
    <t xml:space="preserve">Charge Nurse </t>
  </si>
  <si>
    <t xml:space="preserve">Clerical Assistant 1 </t>
  </si>
  <si>
    <t xml:space="preserve">Clerical Assistant 2 </t>
  </si>
  <si>
    <t xml:space="preserve">Clinical Nurse Specialist </t>
  </si>
  <si>
    <t>Communications Analyst/Associate</t>
  </si>
  <si>
    <t xml:space="preserve">Communications Analyst/Senior </t>
  </si>
  <si>
    <t>Computer Operator 3</t>
  </si>
  <si>
    <t xml:space="preserve">CRM Administrator </t>
  </si>
  <si>
    <t xml:space="preserve">CRM Architect </t>
  </si>
  <si>
    <t xml:space="preserve">CRM Designer </t>
  </si>
  <si>
    <t xml:space="preserve">CRM Developer </t>
  </si>
  <si>
    <t xml:space="preserve">Data Administrator </t>
  </si>
  <si>
    <t xml:space="preserve">Data Architect </t>
  </si>
  <si>
    <t>Data Scientist</t>
  </si>
  <si>
    <t xml:space="preserve">Data Warehousing Administrator </t>
  </si>
  <si>
    <t xml:space="preserve">Data Warehousing Analyst </t>
  </si>
  <si>
    <t xml:space="preserve">Data Warehousing Programmer </t>
  </si>
  <si>
    <t xml:space="preserve">Database Analyst/Associate </t>
  </si>
  <si>
    <t xml:space="preserve">Database Analyst/Intermediate </t>
  </si>
  <si>
    <t xml:space="preserve">Database Analyst/Senior </t>
  </si>
  <si>
    <t xml:space="preserve">Database Manager/Administrator </t>
  </si>
  <si>
    <t>Dental Assistant 4</t>
  </si>
  <si>
    <t>Deputy/Assistant IT Director</t>
  </si>
  <si>
    <t>Dietician 4</t>
  </si>
  <si>
    <t>Epidemiologist E6</t>
  </si>
  <si>
    <t>Field Auditor 3</t>
  </si>
  <si>
    <t xml:space="preserve">Food Service Worker </t>
  </si>
  <si>
    <t>Grant Coordinator 3</t>
  </si>
  <si>
    <t>Grounds Foreman 2</t>
  </si>
  <si>
    <t>Health Information Admin 5</t>
  </si>
  <si>
    <t xml:space="preserve">Help Desk Coordinator/Associate </t>
  </si>
  <si>
    <t xml:space="preserve">Help Desk Coordinator/Intermediate </t>
  </si>
  <si>
    <t xml:space="preserve">Help Desk Coordinator/Senior </t>
  </si>
  <si>
    <t xml:space="preserve">Help Desk Manager </t>
  </si>
  <si>
    <t xml:space="preserve">Information Security Analyst </t>
  </si>
  <si>
    <t xml:space="preserve">Information Security Analyst/Senior </t>
  </si>
  <si>
    <t xml:space="preserve">Information Security Manager </t>
  </si>
  <si>
    <t xml:space="preserve">Information Systems Auditor/Associate </t>
  </si>
  <si>
    <t xml:space="preserve">Information Systems Auditor/Intermediate </t>
  </si>
  <si>
    <t xml:space="preserve">Information Systems Auditor/Senior </t>
  </si>
  <si>
    <t xml:space="preserve">Information Technology Director </t>
  </si>
  <si>
    <t>Inventory Administrator 6</t>
  </si>
  <si>
    <t>Laboratory Technician 2</t>
  </si>
  <si>
    <t>Laborer 3</t>
  </si>
  <si>
    <t xml:space="preserve">LAN Administration/Manager </t>
  </si>
  <si>
    <t xml:space="preserve">LAN Administrator/Associate </t>
  </si>
  <si>
    <t xml:space="preserve">LAN Administrator/Intermediate </t>
  </si>
  <si>
    <t xml:space="preserve">LAN Administrator/Senior </t>
  </si>
  <si>
    <t>Laundry Assistant 3</t>
  </si>
  <si>
    <t>Legal Assistant 5</t>
  </si>
  <si>
    <t xml:space="preserve">Licensed Practical Nurse </t>
  </si>
  <si>
    <t>Maintenance Supervisor 3</t>
  </si>
  <si>
    <t xml:space="preserve">Network Engineer/Associate </t>
  </si>
  <si>
    <t xml:space="preserve">Network Engineer/Intermediate </t>
  </si>
  <si>
    <t xml:space="preserve">Network Engineer/Senior </t>
  </si>
  <si>
    <t>Nurse 4</t>
  </si>
  <si>
    <t xml:space="preserve">Nurse Consultant </t>
  </si>
  <si>
    <t xml:space="preserve">Nurse Practitioner </t>
  </si>
  <si>
    <t>Occupational Therapist 3</t>
  </si>
  <si>
    <t xml:space="preserve">Oracle Financials </t>
  </si>
  <si>
    <t xml:space="preserve">Peoplesoft Functional Analyst </t>
  </si>
  <si>
    <t>Pharmacist 3</t>
  </si>
  <si>
    <t>Pharmacy Technician</t>
  </si>
  <si>
    <t>Plant Foreman 1</t>
  </si>
  <si>
    <t xml:space="preserve">Project Manager/Associate </t>
  </si>
  <si>
    <t xml:space="preserve">Project Manager/Intermediate </t>
  </si>
  <si>
    <t xml:space="preserve">Project Manager/Senior </t>
  </si>
  <si>
    <t xml:space="preserve">Project Manager/Specialist </t>
  </si>
  <si>
    <t>Public Health Investigator 2</t>
  </si>
  <si>
    <t>Purchasing Administrator 2</t>
  </si>
  <si>
    <t xml:space="preserve">Quality Assurance Analyst </t>
  </si>
  <si>
    <t>Quality Assurance Analyst/Senior</t>
  </si>
  <si>
    <t xml:space="preserve">Quality Assurance Manager </t>
  </si>
  <si>
    <t xml:space="preserve">Sharepoint Developer </t>
  </si>
  <si>
    <t xml:space="preserve">Software Architect/Senior </t>
  </si>
  <si>
    <t>Stores Clerk 2</t>
  </si>
  <si>
    <t xml:space="preserve">Systems Administrator/Associate </t>
  </si>
  <si>
    <t xml:space="preserve">Systems Administrator/Intermediate </t>
  </si>
  <si>
    <t xml:space="preserve">Systems Administrator/Senior </t>
  </si>
  <si>
    <t xml:space="preserve">Systems Architect </t>
  </si>
  <si>
    <t xml:space="preserve">Systems Architect/Specialist </t>
  </si>
  <si>
    <t>Tax Analyst 4</t>
  </si>
  <si>
    <t>Tax Analyst Sup 5</t>
  </si>
  <si>
    <t>Tax Analyst Sup 6</t>
  </si>
  <si>
    <t xml:space="preserve">Technical Writer </t>
  </si>
  <si>
    <t xml:space="preserve">Technical Writer/Senior </t>
  </si>
  <si>
    <t>Warehouse Foreman 1</t>
  </si>
  <si>
    <t>Total Cost ($)</t>
  </si>
  <si>
    <t>SRP BAFO</t>
  </si>
  <si>
    <r>
      <t xml:space="preserve">Instructions: </t>
    </r>
    <r>
      <rPr>
        <sz val="10"/>
        <color theme="1"/>
        <rFont val="Times New Roman"/>
        <family val="1"/>
      </rPr>
      <t>On this tab, the State is providing an opportunity for the Respondent to lower their Respondent Markup Fee as a Best-and-Final Offer. Please provide your final Respondent Markup Fee in Cell D9.</t>
    </r>
  </si>
  <si>
    <t>Est. Four Year Total Pay Rate Without Benefits  ($)</t>
  </si>
  <si>
    <t>Offered Respondent Markup Fee (%)</t>
  </si>
  <si>
    <t>Final Respondent Markup Fee (%)</t>
  </si>
  <si>
    <t>Est. Four Year Total Employee Benefits</t>
  </si>
  <si>
    <t>Est. Four Year Total Statutory Costs</t>
  </si>
  <si>
    <t>Est. Four Total Year Cost to State ($)</t>
  </si>
  <si>
    <t>IT Consulting Services and IV&amp;V BAFO</t>
  </si>
  <si>
    <r>
      <t xml:space="preserve">Instructions: </t>
    </r>
    <r>
      <rPr>
        <sz val="10"/>
        <color theme="1"/>
        <rFont val="Times New Roman"/>
        <family val="1"/>
      </rPr>
      <t>On this tab, the State is providing an opportunity for the Respondent to lower their MSP Fee as a Best-and-Final Offer. Please provide your final Respondent Markup Fee in Cell D9.</t>
    </r>
  </si>
  <si>
    <t>Est. Four Year Total Spend without MSP fee ($)</t>
  </si>
  <si>
    <t>Offered MSP Fee (%)</t>
  </si>
  <si>
    <t>MSP Fee (%)</t>
  </si>
  <si>
    <t>Est. Four Year Cost to State with MSP fee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</si>
</sst>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_);_(* \(#,##0\);_(* &quot;-&quot;??_);_(@_)"/>
    <numFmt numFmtId="165" formatCode="0.0%"/>
    <numFmt numFmtId="166" formatCode="_(&quot;$&quot;* #,##0.000_);_(&quot;$&quot;* \(#,##0.000\);_(&quot;$&quot;* &quot;-&quot;??_);_(@_)"/>
    <numFmt numFmtId="167" formatCode="0.00000%"/>
  </numFmts>
  <fonts count="9" x14ac:knownFonts="1">
    <font>
      <sz val="11"/>
      <color theme="1"/>
      <name val="Calibri"/>
      <family val="2"/>
      <scheme val="minor"/>
    </font>
    <font>
      <sz val="11"/>
      <color theme="1"/>
      <name val="Calibri"/>
      <family val="2"/>
      <scheme val="minor"/>
    </font>
    <font>
      <b/>
      <sz val="10"/>
      <color theme="1"/>
      <name val="Times New Roman"/>
      <family val="1"/>
    </font>
    <font>
      <sz val="10"/>
      <color theme="1"/>
      <name val="Times New Roman"/>
      <family val="1"/>
    </font>
    <font>
      <sz val="10"/>
      <color rgb="FF241F1F"/>
      <name val="Times New Roman"/>
      <family val="1"/>
    </font>
    <font>
      <sz val="10"/>
      <name val="Times New Roman"/>
      <family val="1"/>
    </font>
    <font>
      <sz val="10"/>
      <color rgb="FF000000"/>
      <name val="Times New Roman"/>
      <family val="1"/>
    </font>
    <font>
      <sz val="10"/>
      <color theme="1"/>
      <name val="Calibri"/>
      <family val="2"/>
    </font>
    <font>
      <u/>
      <sz val="10"/>
      <color theme="1"/>
      <name val="Times New Roman"/>
      <family val="1"/>
    </font>
  </fonts>
  <fills count="7">
    <fill>
      <patternFill patternType="none"/>
    </fill>
    <fill>
      <patternFill patternType="gray125"/>
    </fill>
    <fill>
      <patternFill patternType="solid">
        <fgColor theme="0" tint="-0.14999847407452621"/>
        <bgColor indexed="64"/>
      </patternFill>
    </fill>
    <fill>
      <patternFill patternType="solid">
        <fgColor rgb="FFE7FFFF"/>
        <bgColor indexed="64"/>
      </patternFill>
    </fill>
    <fill>
      <patternFill patternType="solid">
        <fgColor theme="0"/>
        <bgColor indexed="64"/>
      </patternFill>
    </fill>
    <fill>
      <patternFill patternType="solid">
        <fgColor rgb="FFFFFF99"/>
        <bgColor indexed="64"/>
      </patternFill>
    </fill>
    <fill>
      <patternFill patternType="solid">
        <fgColor theme="0" tint="-4.9989318521683403E-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84">
    <xf numFmtId="0" fontId="0" fillId="0" borderId="0" xfId="0"/>
    <xf numFmtId="1" fontId="2" fillId="0" borderId="0" xfId="1" applyNumberFormat="1" applyFont="1"/>
    <xf numFmtId="49" fontId="2" fillId="0" borderId="0" xfId="0" applyNumberFormat="1" applyFont="1" applyAlignment="1">
      <alignment vertical="top"/>
    </xf>
    <xf numFmtId="0" fontId="3" fillId="0" borderId="0" xfId="0" applyFont="1"/>
    <xf numFmtId="1" fontId="2" fillId="4" borderId="0" xfId="1" applyNumberFormat="1" applyFont="1" applyFill="1"/>
    <xf numFmtId="0" fontId="3" fillId="4" borderId="0" xfId="3" applyNumberFormat="1" applyFont="1" applyFill="1" applyBorder="1" applyAlignment="1" applyProtection="1">
      <alignment horizontal="center" vertical="center"/>
      <protection locked="0"/>
    </xf>
    <xf numFmtId="0" fontId="3" fillId="4" borderId="0" xfId="0" applyFont="1" applyFill="1"/>
    <xf numFmtId="49" fontId="3" fillId="0" borderId="0" xfId="0" applyNumberFormat="1" applyFont="1" applyAlignment="1">
      <alignment vertical="top"/>
    </xf>
    <xf numFmtId="0" fontId="3" fillId="0" borderId="0" xfId="0" applyFont="1" applyAlignment="1">
      <alignment wrapText="1"/>
    </xf>
    <xf numFmtId="0" fontId="3" fillId="0" borderId="0" xfId="0" applyFont="1" applyAlignment="1">
      <alignment vertical="center"/>
    </xf>
    <xf numFmtId="49" fontId="2" fillId="2" borderId="10" xfId="0" applyNumberFormat="1" applyFont="1" applyFill="1" applyBorder="1" applyAlignment="1">
      <alignment horizontal="center" vertical="center" wrapText="1"/>
    </xf>
    <xf numFmtId="0" fontId="2" fillId="2" borderId="10" xfId="0" applyFont="1" applyFill="1" applyBorder="1" applyAlignment="1">
      <alignment horizontal="center" vertical="center" wrapText="1"/>
    </xf>
    <xf numFmtId="164" fontId="2" fillId="2" borderId="10" xfId="1" applyNumberFormat="1" applyFont="1" applyFill="1" applyBorder="1" applyAlignment="1">
      <alignment horizontal="center" vertical="center" wrapText="1"/>
    </xf>
    <xf numFmtId="44" fontId="2" fillId="2" borderId="10" xfId="2" applyFont="1" applyFill="1" applyBorder="1" applyAlignment="1">
      <alignment horizontal="center" vertical="center" wrapText="1"/>
    </xf>
    <xf numFmtId="10" fontId="2" fillId="2" borderId="10" xfId="2" applyNumberFormat="1" applyFont="1" applyFill="1" applyBorder="1" applyAlignment="1">
      <alignment horizontal="center" vertical="center" wrapText="1"/>
    </xf>
    <xf numFmtId="10" fontId="2" fillId="2" borderId="1" xfId="2" applyNumberFormat="1" applyFont="1" applyFill="1" applyBorder="1" applyAlignment="1">
      <alignment vertical="center" wrapText="1"/>
    </xf>
    <xf numFmtId="10" fontId="2" fillId="2" borderId="3" xfId="2" applyNumberFormat="1" applyFont="1" applyFill="1" applyBorder="1" applyAlignment="1">
      <alignment vertical="center" wrapText="1"/>
    </xf>
    <xf numFmtId="0" fontId="3" fillId="0" borderId="10" xfId="0" applyFont="1" applyBorder="1" applyAlignment="1">
      <alignment horizontal="center" vertical="center"/>
    </xf>
    <xf numFmtId="0" fontId="4" fillId="0" borderId="10" xfId="0" applyFont="1" applyBorder="1" applyAlignment="1">
      <alignment vertical="center" wrapText="1"/>
    </xf>
    <xf numFmtId="1" fontId="5" fillId="4" borderId="10" xfId="1" applyNumberFormat="1" applyFont="1" applyFill="1" applyBorder="1" applyAlignment="1">
      <alignment horizontal="center" vertical="center"/>
    </xf>
    <xf numFmtId="44" fontId="3" fillId="3" borderId="10" xfId="2" applyFont="1" applyFill="1" applyBorder="1" applyAlignment="1" applyProtection="1">
      <alignment horizontal="center" vertical="center"/>
    </xf>
    <xf numFmtId="44" fontId="3" fillId="3" borderId="10" xfId="2" applyFont="1" applyFill="1" applyBorder="1" applyAlignment="1">
      <alignment vertical="center"/>
    </xf>
    <xf numFmtId="44" fontId="3" fillId="0" borderId="0" xfId="0" applyNumberFormat="1" applyFont="1" applyAlignment="1">
      <alignment vertical="center"/>
    </xf>
    <xf numFmtId="166" fontId="3" fillId="0" borderId="0" xfId="0" applyNumberFormat="1" applyFont="1" applyAlignment="1">
      <alignment vertical="center"/>
    </xf>
    <xf numFmtId="0" fontId="5" fillId="0" borderId="0" xfId="0" applyFont="1" applyAlignment="1">
      <alignment vertical="center"/>
    </xf>
    <xf numFmtId="0" fontId="6" fillId="0" borderId="10" xfId="0" applyFont="1" applyBorder="1" applyAlignment="1">
      <alignment vertical="center"/>
    </xf>
    <xf numFmtId="0" fontId="3" fillId="0" borderId="10" xfId="0" applyFont="1" applyBorder="1" applyAlignment="1">
      <alignment vertical="center"/>
    </xf>
    <xf numFmtId="0" fontId="6" fillId="0" borderId="10" xfId="0" applyFont="1" applyBorder="1" applyAlignment="1">
      <alignment vertical="center" wrapText="1"/>
    </xf>
    <xf numFmtId="167" fontId="3" fillId="0" borderId="0" xfId="3" applyNumberFormat="1" applyFont="1" applyAlignment="1">
      <alignment vertical="center"/>
    </xf>
    <xf numFmtId="0" fontId="3" fillId="0" borderId="0" xfId="0" applyFont="1" applyAlignment="1">
      <alignment vertical="top" wrapText="1"/>
    </xf>
    <xf numFmtId="0" fontId="5" fillId="0" borderId="0" xfId="0" applyFont="1"/>
    <xf numFmtId="44" fontId="3" fillId="0" borderId="0" xfId="2" applyFont="1"/>
    <xf numFmtId="1" fontId="3" fillId="0" borderId="0" xfId="1" applyNumberFormat="1" applyFont="1" applyAlignment="1">
      <alignment horizontal="center"/>
    </xf>
    <xf numFmtId="165" fontId="5" fillId="4" borderId="10" xfId="3" applyNumberFormat="1" applyFont="1" applyFill="1" applyBorder="1" applyAlignment="1">
      <alignment horizontal="center" vertical="center"/>
    </xf>
    <xf numFmtId="165" fontId="3" fillId="4" borderId="10" xfId="3" applyNumberFormat="1" applyFont="1" applyFill="1" applyBorder="1" applyAlignment="1" applyProtection="1">
      <alignment horizontal="center" vertical="center"/>
      <protection locked="0"/>
    </xf>
    <xf numFmtId="44" fontId="3" fillId="0" borderId="0" xfId="0" applyNumberFormat="1" applyFont="1" applyAlignment="1">
      <alignment wrapText="1"/>
    </xf>
    <xf numFmtId="44" fontId="3" fillId="0" borderId="0" xfId="0" applyNumberFormat="1" applyFont="1" applyAlignment="1">
      <alignment vertical="top"/>
    </xf>
    <xf numFmtId="44" fontId="3" fillId="0" borderId="0" xfId="2" applyFont="1" applyAlignment="1">
      <alignment vertical="center"/>
    </xf>
    <xf numFmtId="1" fontId="3" fillId="0" borderId="0" xfId="1" applyNumberFormat="1" applyFont="1" applyAlignment="1">
      <alignment horizontal="center" vertical="center"/>
    </xf>
    <xf numFmtId="0" fontId="3" fillId="0" borderId="0" xfId="0" applyFont="1" applyAlignment="1">
      <alignment vertical="center" wrapText="1"/>
    </xf>
    <xf numFmtId="49" fontId="3" fillId="0" borderId="0" xfId="0" applyNumberFormat="1" applyFont="1" applyAlignment="1">
      <alignment vertical="center"/>
    </xf>
    <xf numFmtId="44" fontId="4" fillId="3" borderId="10" xfId="3" applyNumberFormat="1" applyFont="1" applyFill="1" applyBorder="1" applyAlignment="1">
      <alignment vertical="center" wrapText="1"/>
    </xf>
    <xf numFmtId="44" fontId="4" fillId="4" borderId="10" xfId="2" applyFont="1" applyFill="1" applyBorder="1" applyAlignment="1">
      <alignment vertical="center" wrapText="1"/>
    </xf>
    <xf numFmtId="44" fontId="3" fillId="0" borderId="10" xfId="2" applyFont="1" applyBorder="1" applyAlignment="1">
      <alignment horizontal="center" vertical="center"/>
    </xf>
    <xf numFmtId="1" fontId="2" fillId="0" borderId="0" xfId="1" applyNumberFormat="1" applyFont="1" applyAlignment="1">
      <alignment vertical="top" wrapText="1"/>
    </xf>
    <xf numFmtId="10" fontId="3" fillId="0" borderId="10" xfId="3" applyNumberFormat="1" applyFont="1" applyBorder="1" applyAlignment="1">
      <alignment horizontal="center" vertical="center"/>
    </xf>
    <xf numFmtId="44" fontId="2" fillId="3" borderId="10" xfId="2" applyFont="1" applyFill="1" applyBorder="1" applyAlignment="1">
      <alignment vertical="center"/>
    </xf>
    <xf numFmtId="9" fontId="3" fillId="4" borderId="0" xfId="3" applyFont="1" applyFill="1" applyBorder="1" applyAlignment="1" applyProtection="1">
      <alignment horizontal="center" vertical="center"/>
      <protection locked="0"/>
    </xf>
    <xf numFmtId="0" fontId="3" fillId="3" borderId="10" xfId="3" applyNumberFormat="1" applyFont="1" applyFill="1" applyBorder="1" applyAlignment="1" applyProtection="1">
      <alignment horizontal="center" vertical="center"/>
      <protection locked="0"/>
    </xf>
    <xf numFmtId="10" fontId="3" fillId="5" borderId="10" xfId="3" applyNumberFormat="1" applyFont="1" applyFill="1" applyBorder="1" applyAlignment="1" applyProtection="1">
      <alignment horizontal="center" vertical="center"/>
      <protection locked="0"/>
    </xf>
    <xf numFmtId="10" fontId="2" fillId="5" borderId="10" xfId="3" applyNumberFormat="1" applyFont="1" applyFill="1" applyBorder="1" applyAlignment="1">
      <alignment horizontal="center" vertical="center" wrapText="1"/>
    </xf>
    <xf numFmtId="10" fontId="3" fillId="3" borderId="10" xfId="3" applyNumberFormat="1" applyFont="1" applyFill="1" applyBorder="1" applyAlignment="1" applyProtection="1">
      <alignment horizontal="center" vertical="center"/>
    </xf>
    <xf numFmtId="10" fontId="4" fillId="5" borderId="10" xfId="3" applyNumberFormat="1" applyFont="1" applyFill="1" applyBorder="1" applyAlignment="1">
      <alignment horizontal="center" vertical="center" wrapText="1"/>
    </xf>
    <xf numFmtId="10" fontId="4" fillId="3" borderId="10" xfId="3" applyNumberFormat="1" applyFont="1" applyFill="1" applyBorder="1" applyAlignment="1">
      <alignment horizontal="center" vertical="center" wrapText="1"/>
    </xf>
    <xf numFmtId="10" fontId="3" fillId="3" borderId="10" xfId="3" applyNumberFormat="1" applyFont="1" applyFill="1" applyBorder="1" applyAlignment="1">
      <alignment horizontal="center" vertical="center"/>
    </xf>
    <xf numFmtId="44" fontId="5" fillId="2" borderId="10" xfId="2" applyFont="1" applyFill="1" applyBorder="1" applyAlignment="1">
      <alignment horizontal="center" vertical="center"/>
    </xf>
    <xf numFmtId="44" fontId="3" fillId="2" borderId="10" xfId="2" applyFont="1" applyFill="1" applyBorder="1" applyAlignment="1" applyProtection="1">
      <alignment vertical="center"/>
      <protection locked="0"/>
    </xf>
    <xf numFmtId="0" fontId="2" fillId="6" borderId="1" xfId="0" applyFont="1" applyFill="1" applyBorder="1" applyAlignment="1">
      <alignment horizontal="center" vertical="center"/>
    </xf>
    <xf numFmtId="0" fontId="2" fillId="6" borderId="3" xfId="0" applyFont="1" applyFill="1" applyBorder="1" applyAlignment="1">
      <alignment horizontal="center" vertical="center"/>
    </xf>
    <xf numFmtId="0" fontId="2" fillId="4" borderId="0" xfId="0" applyFont="1" applyFill="1" applyAlignment="1">
      <alignment horizontal="center" wrapText="1"/>
    </xf>
    <xf numFmtId="44" fontId="2" fillId="2" borderId="1" xfId="2" applyFont="1" applyFill="1" applyBorder="1" applyAlignment="1">
      <alignment horizontal="center" vertical="center" wrapText="1"/>
    </xf>
    <xf numFmtId="44" fontId="2" fillId="2" borderId="3" xfId="2" applyFont="1" applyFill="1" applyBorder="1" applyAlignment="1">
      <alignment horizontal="center" vertical="center" wrapText="1"/>
    </xf>
    <xf numFmtId="49" fontId="3" fillId="5" borderId="1" xfId="3" applyNumberFormat="1" applyFont="1" applyFill="1" applyBorder="1" applyAlignment="1" applyProtection="1">
      <alignment horizontal="center" vertical="center"/>
      <protection locked="0"/>
    </xf>
    <xf numFmtId="49" fontId="3" fillId="5" borderId="3" xfId="3" applyNumberFormat="1" applyFont="1" applyFill="1" applyBorder="1" applyAlignment="1" applyProtection="1">
      <alignment horizontal="center" vertical="center"/>
      <protection locked="0"/>
    </xf>
    <xf numFmtId="10" fontId="3" fillId="3" borderId="12" xfId="3" applyNumberFormat="1" applyFont="1" applyFill="1" applyBorder="1" applyAlignment="1">
      <alignment horizontal="center" vertical="center"/>
    </xf>
    <xf numFmtId="10" fontId="3" fillId="3" borderId="11" xfId="3" applyNumberFormat="1" applyFont="1" applyFill="1" applyBorder="1" applyAlignment="1">
      <alignment horizontal="center" vertical="center"/>
    </xf>
    <xf numFmtId="1" fontId="2" fillId="0" borderId="10" xfId="1" applyNumberFormat="1" applyFont="1" applyBorder="1" applyAlignment="1">
      <alignment horizontal="left" vertical="center" wrapText="1"/>
    </xf>
    <xf numFmtId="49" fontId="3" fillId="0" borderId="5" xfId="0" applyNumberFormat="1" applyFont="1" applyBorder="1" applyAlignment="1">
      <alignment horizontal="left" vertical="center" wrapText="1"/>
    </xf>
    <xf numFmtId="44" fontId="2" fillId="2" borderId="2" xfId="2" applyFont="1" applyFill="1" applyBorder="1" applyAlignment="1">
      <alignment horizontal="center" vertical="center" wrapText="1"/>
    </xf>
    <xf numFmtId="9" fontId="3" fillId="3" borderId="1" xfId="3" applyNumberFormat="1" applyFont="1" applyFill="1" applyBorder="1" applyAlignment="1" applyProtection="1">
      <alignment horizontal="center" vertical="center"/>
    </xf>
    <xf numFmtId="0" fontId="3" fillId="3" borderId="2" xfId="3" applyNumberFormat="1" applyFont="1" applyFill="1" applyBorder="1" applyAlignment="1" applyProtection="1">
      <alignment horizontal="center" vertical="center"/>
    </xf>
    <xf numFmtId="0" fontId="3" fillId="3" borderId="3" xfId="3" applyNumberFormat="1" applyFont="1" applyFill="1" applyBorder="1" applyAlignment="1" applyProtection="1">
      <alignment horizontal="center" vertical="center"/>
    </xf>
    <xf numFmtId="1" fontId="2" fillId="0" borderId="4" xfId="1" applyNumberFormat="1" applyFont="1" applyBorder="1" applyAlignment="1">
      <alignment horizontal="left" vertical="top" wrapText="1"/>
    </xf>
    <xf numFmtId="1" fontId="2" fillId="0" borderId="5" xfId="1" applyNumberFormat="1" applyFont="1" applyBorder="1" applyAlignment="1">
      <alignment horizontal="left" vertical="top" wrapText="1"/>
    </xf>
    <xf numFmtId="1" fontId="2" fillId="0" borderId="6" xfId="1" applyNumberFormat="1" applyFont="1" applyBorder="1" applyAlignment="1">
      <alignment horizontal="left" vertical="top" wrapText="1"/>
    </xf>
    <xf numFmtId="1" fontId="2" fillId="0" borderId="7" xfId="1" applyNumberFormat="1" applyFont="1" applyBorder="1" applyAlignment="1">
      <alignment horizontal="left" vertical="top" wrapText="1"/>
    </xf>
    <xf numFmtId="1" fontId="2" fillId="0" borderId="8" xfId="1" applyNumberFormat="1" applyFont="1" applyBorder="1" applyAlignment="1">
      <alignment horizontal="left" vertical="top" wrapText="1"/>
    </xf>
    <xf numFmtId="1" fontId="2" fillId="0" borderId="9" xfId="1" applyNumberFormat="1" applyFont="1" applyBorder="1" applyAlignment="1">
      <alignment horizontal="left" vertical="top" wrapText="1"/>
    </xf>
    <xf numFmtId="49"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6" borderId="2" xfId="0" applyFont="1" applyFill="1" applyBorder="1" applyAlignment="1">
      <alignment horizontal="center" vertical="center"/>
    </xf>
    <xf numFmtId="49" fontId="3" fillId="3" borderId="1" xfId="3" applyNumberFormat="1" applyFont="1" applyFill="1" applyBorder="1" applyAlignment="1" applyProtection="1">
      <alignment horizontal="center" vertical="center"/>
      <protection locked="0"/>
    </xf>
    <xf numFmtId="0" fontId="3" fillId="3" borderId="3" xfId="3" applyNumberFormat="1" applyFont="1" applyFill="1" applyBorder="1" applyAlignment="1" applyProtection="1">
      <alignment horizontal="center" vertical="center"/>
      <protection locked="0"/>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F7BC7-463C-472B-9A83-888BAD45E5FB}">
  <dimension ref="A1:I94"/>
  <sheetViews>
    <sheetView showGridLines="0" zoomScaleNormal="100" workbookViewId="0">
      <pane ySplit="8" topLeftCell="A9" activePane="bottomLeft" state="frozen"/>
      <selection activeCell="A4" sqref="A4:B4"/>
      <selection pane="bottomLeft" activeCell="C10" sqref="C10"/>
    </sheetView>
  </sheetViews>
  <sheetFormatPr defaultRowHeight="12.75" x14ac:dyDescent="0.2"/>
  <cols>
    <col min="1" max="1" width="2.7109375" style="3" customWidth="1"/>
    <col min="2" max="2" width="21.85546875" style="7" customWidth="1"/>
    <col min="3" max="3" width="19.28515625" style="8" customWidth="1"/>
    <col min="4" max="4" width="17.5703125" style="32" customWidth="1"/>
    <col min="5" max="5" width="12.140625" style="31" customWidth="1"/>
    <col min="6" max="6" width="13" style="31" customWidth="1"/>
    <col min="7" max="7" width="14.7109375" style="31" customWidth="1"/>
    <col min="8" max="8" width="20.85546875" style="3" bestFit="1" customWidth="1"/>
    <col min="9" max="9" width="10" style="3" bestFit="1" customWidth="1"/>
    <col min="10" max="16384" width="9.140625" style="3"/>
  </cols>
  <sheetData>
    <row r="1" spans="1:9" x14ac:dyDescent="0.2">
      <c r="A1" s="1"/>
      <c r="B1" s="2" t="s">
        <v>0</v>
      </c>
      <c r="C1" s="1"/>
      <c r="D1" s="1"/>
      <c r="E1" s="1"/>
      <c r="F1" s="1"/>
      <c r="G1" s="1"/>
    </row>
    <row r="2" spans="1:9" x14ac:dyDescent="0.2">
      <c r="A2" s="1"/>
      <c r="B2" s="1" t="s">
        <v>1</v>
      </c>
      <c r="C2" s="1"/>
      <c r="D2" s="1"/>
      <c r="E2" s="1"/>
      <c r="F2" s="1"/>
      <c r="G2" s="1"/>
      <c r="H2" s="60" t="s">
        <v>2</v>
      </c>
      <c r="I2" s="61"/>
    </row>
    <row r="3" spans="1:9" x14ac:dyDescent="0.2">
      <c r="A3" s="1"/>
      <c r="B3" s="1" t="s">
        <v>3</v>
      </c>
      <c r="C3" s="1"/>
      <c r="D3" s="1"/>
      <c r="E3" s="1"/>
      <c r="F3" s="1"/>
      <c r="G3" s="1"/>
      <c r="H3" s="62" t="s">
        <v>4</v>
      </c>
      <c r="I3" s="63"/>
    </row>
    <row r="4" spans="1:9" s="6" customFormat="1" ht="15.75" customHeight="1" x14ac:dyDescent="0.2">
      <c r="A4" s="4"/>
      <c r="B4" s="4"/>
      <c r="C4" s="4"/>
      <c r="D4" s="4"/>
      <c r="E4" s="4"/>
      <c r="F4" s="4"/>
      <c r="G4" s="4"/>
      <c r="H4" s="47"/>
      <c r="I4" s="47"/>
    </row>
    <row r="5" spans="1:9" ht="15.75" customHeight="1" x14ac:dyDescent="0.2">
      <c r="A5" s="1"/>
      <c r="B5" s="66" t="s">
        <v>5</v>
      </c>
      <c r="C5" s="66"/>
      <c r="D5" s="66"/>
      <c r="E5" s="66"/>
      <c r="F5" s="66"/>
      <c r="G5" s="66"/>
      <c r="H5" s="66"/>
    </row>
    <row r="6" spans="1:9" ht="106.5" customHeight="1" x14ac:dyDescent="0.2">
      <c r="A6" s="1"/>
      <c r="B6" s="66"/>
      <c r="C6" s="66"/>
      <c r="D6" s="66"/>
      <c r="E6" s="66"/>
      <c r="F6" s="66"/>
      <c r="G6" s="66"/>
      <c r="H6" s="66"/>
    </row>
    <row r="7" spans="1:9" x14ac:dyDescent="0.2">
      <c r="D7" s="3"/>
      <c r="E7" s="59"/>
      <c r="F7" s="59"/>
      <c r="G7" s="59"/>
    </row>
    <row r="8" spans="1:9" s="9" customFormat="1" ht="25.5" x14ac:dyDescent="0.25">
      <c r="B8" s="10" t="s">
        <v>6</v>
      </c>
      <c r="C8" s="10" t="s">
        <v>7</v>
      </c>
      <c r="D8" s="13" t="s">
        <v>8</v>
      </c>
    </row>
    <row r="9" spans="1:9" s="9" customFormat="1" x14ac:dyDescent="0.25">
      <c r="B9" s="17" t="s">
        <v>9</v>
      </c>
      <c r="C9" s="54">
        <f>'Staff Augmentation'!J9</f>
        <v>4.4999999999999997E-3</v>
      </c>
      <c r="D9" s="21">
        <f>'Staff Augmentation'!L128</f>
        <v>138699219.17650607</v>
      </c>
    </row>
    <row r="10" spans="1:9" s="9" customFormat="1" x14ac:dyDescent="0.25">
      <c r="B10" s="17" t="s">
        <v>10</v>
      </c>
      <c r="C10" s="54">
        <f>SRP!D9</f>
        <v>0.1</v>
      </c>
      <c r="D10" s="21">
        <f>SRP!G9</f>
        <v>60181928.512241773</v>
      </c>
    </row>
    <row r="11" spans="1:9" s="9" customFormat="1" x14ac:dyDescent="0.25">
      <c r="B11" s="17" t="s">
        <v>11</v>
      </c>
      <c r="C11" s="64">
        <f>'IT Consulting Services &amp; IV&amp;V'!D9</f>
        <v>4.4999999999999997E-3</v>
      </c>
      <c r="D11" s="21">
        <f>'IT Consulting Services &amp; IV&amp;V'!E9</f>
        <v>29435684.13221965</v>
      </c>
    </row>
    <row r="12" spans="1:9" s="9" customFormat="1" x14ac:dyDescent="0.25">
      <c r="B12" s="17" t="s">
        <v>12</v>
      </c>
      <c r="C12" s="65"/>
      <c r="D12" s="21">
        <f>'IT Consulting Services &amp; IV&amp;V'!E10</f>
        <v>12462600.584431035</v>
      </c>
    </row>
    <row r="13" spans="1:9" s="9" customFormat="1" x14ac:dyDescent="0.25">
      <c r="B13" s="57" t="s">
        <v>13</v>
      </c>
      <c r="C13" s="58"/>
      <c r="D13" s="46">
        <f>SUM(D9:D12)</f>
        <v>240779432.40539852</v>
      </c>
    </row>
    <row r="14" spans="1:9" s="9" customFormat="1" x14ac:dyDescent="0.25">
      <c r="B14" s="57" t="s">
        <v>14</v>
      </c>
      <c r="C14" s="58"/>
      <c r="D14" s="46">
        <f>IFERROR(D13-D10,"$                             -")</f>
        <v>180597503.89315674</v>
      </c>
      <c r="E14" s="37"/>
      <c r="F14" s="37"/>
      <c r="G14" s="37"/>
    </row>
    <row r="47" spans="1:9" s="31" customFormat="1" x14ac:dyDescent="0.2">
      <c r="A47" s="3"/>
      <c r="B47" s="29"/>
      <c r="C47" s="3"/>
      <c r="D47" s="30"/>
      <c r="H47" s="3"/>
      <c r="I47" s="3"/>
    </row>
    <row r="48" spans="1:9" s="31" customFormat="1" x14ac:dyDescent="0.2">
      <c r="A48" s="3"/>
      <c r="B48" s="29"/>
      <c r="C48" s="3"/>
      <c r="D48" s="30"/>
      <c r="H48" s="3"/>
      <c r="I48" s="3"/>
    </row>
    <row r="49" spans="1:9" s="31" customFormat="1" x14ac:dyDescent="0.2">
      <c r="A49" s="3"/>
      <c r="B49" s="29"/>
      <c r="C49" s="3"/>
      <c r="D49" s="30"/>
      <c r="H49" s="3"/>
      <c r="I49" s="3"/>
    </row>
    <row r="50" spans="1:9" s="31" customFormat="1" x14ac:dyDescent="0.2">
      <c r="A50" s="3"/>
      <c r="B50" s="29"/>
      <c r="C50" s="3"/>
      <c r="D50" s="30"/>
      <c r="H50" s="3"/>
      <c r="I50" s="3"/>
    </row>
    <row r="51" spans="1:9" s="31" customFormat="1" x14ac:dyDescent="0.2">
      <c r="A51" s="3"/>
      <c r="B51" s="29"/>
      <c r="C51" s="3"/>
      <c r="D51" s="30"/>
      <c r="H51" s="3"/>
      <c r="I51" s="3"/>
    </row>
    <row r="52" spans="1:9" s="31" customFormat="1" x14ac:dyDescent="0.2">
      <c r="A52" s="3"/>
      <c r="B52" s="29"/>
      <c r="C52" s="3"/>
      <c r="D52" s="30"/>
      <c r="H52" s="3"/>
      <c r="I52" s="3"/>
    </row>
    <row r="53" spans="1:9" s="31" customFormat="1" x14ac:dyDescent="0.2">
      <c r="A53" s="3"/>
      <c r="B53" s="29"/>
      <c r="C53" s="3"/>
      <c r="D53" s="30"/>
      <c r="H53" s="3"/>
      <c r="I53" s="3"/>
    </row>
    <row r="54" spans="1:9" s="31" customFormat="1" x14ac:dyDescent="0.2">
      <c r="A54" s="3"/>
      <c r="B54" s="29"/>
      <c r="C54" s="3"/>
      <c r="D54" s="30"/>
      <c r="H54" s="3"/>
      <c r="I54" s="3"/>
    </row>
    <row r="55" spans="1:9" s="31" customFormat="1" x14ac:dyDescent="0.2">
      <c r="A55" s="3"/>
      <c r="B55" s="29"/>
      <c r="C55" s="3"/>
      <c r="D55" s="30"/>
      <c r="H55" s="3"/>
      <c r="I55" s="3"/>
    </row>
    <row r="56" spans="1:9" s="31" customFormat="1" x14ac:dyDescent="0.2">
      <c r="A56" s="3"/>
      <c r="B56" s="29"/>
      <c r="C56" s="3"/>
      <c r="D56" s="30"/>
      <c r="H56" s="3"/>
      <c r="I56" s="3"/>
    </row>
    <row r="57" spans="1:9" s="31" customFormat="1" x14ac:dyDescent="0.2">
      <c r="A57" s="3"/>
      <c r="B57" s="29"/>
      <c r="C57" s="3"/>
      <c r="D57" s="30"/>
      <c r="H57" s="3"/>
      <c r="I57" s="3"/>
    </row>
    <row r="58" spans="1:9" s="31" customFormat="1" x14ac:dyDescent="0.2">
      <c r="A58" s="3"/>
      <c r="B58" s="29"/>
      <c r="C58" s="3"/>
      <c r="D58" s="30"/>
      <c r="H58" s="3"/>
      <c r="I58" s="3"/>
    </row>
    <row r="59" spans="1:9" s="31" customFormat="1" x14ac:dyDescent="0.2">
      <c r="A59" s="3"/>
      <c r="B59" s="29"/>
      <c r="C59" s="3"/>
      <c r="D59" s="30"/>
      <c r="H59" s="3"/>
      <c r="I59" s="3"/>
    </row>
    <row r="60" spans="1:9" s="31" customFormat="1" x14ac:dyDescent="0.2">
      <c r="A60" s="3"/>
      <c r="B60" s="29"/>
      <c r="C60" s="3"/>
      <c r="D60" s="30"/>
      <c r="H60" s="3"/>
      <c r="I60" s="3"/>
    </row>
    <row r="61" spans="1:9" s="31" customFormat="1" x14ac:dyDescent="0.2">
      <c r="A61" s="3"/>
      <c r="B61" s="29"/>
      <c r="C61" s="3"/>
      <c r="D61" s="30"/>
      <c r="H61" s="3"/>
      <c r="I61" s="3"/>
    </row>
    <row r="62" spans="1:9" s="31" customFormat="1" x14ac:dyDescent="0.2">
      <c r="A62" s="3"/>
      <c r="B62" s="29"/>
      <c r="C62" s="3"/>
      <c r="D62" s="30"/>
      <c r="H62" s="3"/>
      <c r="I62" s="3"/>
    </row>
    <row r="63" spans="1:9" s="31" customFormat="1" x14ac:dyDescent="0.2">
      <c r="A63" s="3"/>
      <c r="B63" s="29"/>
      <c r="C63" s="3"/>
      <c r="D63" s="30"/>
      <c r="H63" s="3"/>
      <c r="I63" s="3"/>
    </row>
    <row r="64" spans="1:9" s="31" customFormat="1" x14ac:dyDescent="0.2">
      <c r="A64" s="3"/>
      <c r="B64" s="29"/>
      <c r="C64" s="3"/>
      <c r="D64" s="30"/>
      <c r="H64" s="3"/>
      <c r="I64" s="3"/>
    </row>
    <row r="65" spans="1:9" s="31" customFormat="1" x14ac:dyDescent="0.2">
      <c r="A65" s="3"/>
      <c r="B65" s="29"/>
      <c r="C65" s="3"/>
      <c r="D65" s="30"/>
      <c r="H65" s="3"/>
      <c r="I65" s="3"/>
    </row>
    <row r="66" spans="1:9" s="31" customFormat="1" x14ac:dyDescent="0.2">
      <c r="A66" s="3"/>
      <c r="B66" s="29"/>
      <c r="C66" s="3"/>
      <c r="D66" s="30"/>
      <c r="H66" s="3"/>
      <c r="I66" s="3"/>
    </row>
    <row r="67" spans="1:9" s="31" customFormat="1" x14ac:dyDescent="0.2">
      <c r="A67" s="3"/>
      <c r="B67" s="29"/>
      <c r="C67" s="3"/>
      <c r="D67" s="30"/>
      <c r="H67" s="3"/>
      <c r="I67" s="3"/>
    </row>
    <row r="68" spans="1:9" s="31" customFormat="1" x14ac:dyDescent="0.2">
      <c r="A68" s="3"/>
      <c r="B68" s="29"/>
      <c r="C68" s="3"/>
      <c r="D68" s="30"/>
      <c r="H68" s="3"/>
      <c r="I68" s="3"/>
    </row>
    <row r="69" spans="1:9" s="31" customFormat="1" x14ac:dyDescent="0.2">
      <c r="A69" s="3"/>
      <c r="B69" s="29"/>
      <c r="C69" s="3"/>
      <c r="D69" s="30"/>
      <c r="H69" s="3"/>
      <c r="I69" s="3"/>
    </row>
    <row r="70" spans="1:9" s="31" customFormat="1" x14ac:dyDescent="0.2">
      <c r="A70" s="3"/>
      <c r="B70" s="29"/>
      <c r="C70" s="3"/>
      <c r="D70" s="30"/>
      <c r="H70" s="3"/>
      <c r="I70" s="3"/>
    </row>
    <row r="71" spans="1:9" s="31" customFormat="1" x14ac:dyDescent="0.2">
      <c r="A71" s="3"/>
      <c r="B71" s="29"/>
      <c r="C71" s="3"/>
      <c r="D71" s="30"/>
      <c r="H71" s="3"/>
      <c r="I71" s="3"/>
    </row>
    <row r="72" spans="1:9" s="31" customFormat="1" x14ac:dyDescent="0.2">
      <c r="A72" s="3"/>
      <c r="B72" s="29"/>
      <c r="C72" s="3"/>
      <c r="D72" s="30"/>
      <c r="H72" s="3"/>
      <c r="I72" s="3"/>
    </row>
    <row r="73" spans="1:9" s="31" customFormat="1" x14ac:dyDescent="0.2">
      <c r="A73" s="3"/>
      <c r="B73" s="29"/>
      <c r="C73" s="3"/>
      <c r="D73" s="30"/>
      <c r="H73" s="3"/>
      <c r="I73" s="3"/>
    </row>
    <row r="74" spans="1:9" s="31" customFormat="1" x14ac:dyDescent="0.2">
      <c r="A74" s="3"/>
      <c r="B74" s="29"/>
      <c r="C74" s="3"/>
      <c r="D74" s="30"/>
      <c r="H74" s="3"/>
      <c r="I74" s="3"/>
    </row>
    <row r="75" spans="1:9" s="31" customFormat="1" x14ac:dyDescent="0.2">
      <c r="A75" s="3"/>
      <c r="B75" s="29"/>
      <c r="C75" s="3"/>
      <c r="D75" s="30"/>
      <c r="H75" s="3"/>
      <c r="I75" s="3"/>
    </row>
    <row r="76" spans="1:9" s="31" customFormat="1" x14ac:dyDescent="0.2">
      <c r="A76" s="3"/>
      <c r="B76" s="29"/>
      <c r="C76" s="3"/>
      <c r="D76" s="30"/>
      <c r="H76" s="3"/>
      <c r="I76" s="3"/>
    </row>
    <row r="77" spans="1:9" s="31" customFormat="1" x14ac:dyDescent="0.2">
      <c r="A77" s="3"/>
      <c r="B77" s="29"/>
      <c r="C77" s="3"/>
      <c r="D77" s="30"/>
      <c r="H77" s="3"/>
      <c r="I77" s="3"/>
    </row>
    <row r="78" spans="1:9" s="31" customFormat="1" x14ac:dyDescent="0.2">
      <c r="A78" s="3"/>
      <c r="B78" s="29"/>
      <c r="C78" s="3"/>
      <c r="D78" s="30"/>
      <c r="H78" s="3"/>
      <c r="I78" s="3"/>
    </row>
    <row r="79" spans="1:9" s="31" customFormat="1" x14ac:dyDescent="0.2">
      <c r="A79" s="3"/>
      <c r="B79" s="29"/>
      <c r="C79" s="3"/>
      <c r="D79" s="30"/>
      <c r="H79" s="3"/>
      <c r="I79" s="3"/>
    </row>
    <row r="80" spans="1:9" s="31" customFormat="1" x14ac:dyDescent="0.2">
      <c r="A80" s="3"/>
      <c r="B80" s="29"/>
      <c r="C80" s="3"/>
      <c r="D80" s="30"/>
      <c r="H80" s="3"/>
      <c r="I80" s="3"/>
    </row>
    <row r="81" spans="1:9" s="31" customFormat="1" x14ac:dyDescent="0.2">
      <c r="A81" s="3"/>
      <c r="B81" s="29"/>
      <c r="C81" s="3"/>
      <c r="D81" s="30"/>
      <c r="H81" s="3"/>
      <c r="I81" s="3"/>
    </row>
    <row r="82" spans="1:9" s="31" customFormat="1" x14ac:dyDescent="0.2">
      <c r="A82" s="3"/>
      <c r="B82" s="29"/>
      <c r="C82" s="3"/>
      <c r="D82" s="30"/>
      <c r="H82" s="3"/>
      <c r="I82" s="3"/>
    </row>
    <row r="83" spans="1:9" s="31" customFormat="1" x14ac:dyDescent="0.2">
      <c r="A83" s="3"/>
      <c r="B83" s="29"/>
      <c r="C83" s="3"/>
      <c r="D83" s="30"/>
      <c r="H83" s="3"/>
      <c r="I83" s="3"/>
    </row>
    <row r="84" spans="1:9" s="31" customFormat="1" x14ac:dyDescent="0.2">
      <c r="A84" s="3"/>
      <c r="B84" s="29"/>
      <c r="C84" s="3"/>
      <c r="D84" s="30"/>
      <c r="H84" s="3"/>
      <c r="I84" s="3"/>
    </row>
    <row r="85" spans="1:9" s="31" customFormat="1" x14ac:dyDescent="0.2">
      <c r="A85" s="3"/>
      <c r="B85" s="29"/>
      <c r="C85" s="3"/>
      <c r="D85" s="30"/>
      <c r="H85" s="3"/>
      <c r="I85" s="3"/>
    </row>
    <row r="86" spans="1:9" s="31" customFormat="1" x14ac:dyDescent="0.2">
      <c r="A86" s="3"/>
      <c r="B86" s="29"/>
      <c r="C86" s="3"/>
      <c r="D86" s="30"/>
      <c r="H86" s="3"/>
      <c r="I86" s="3"/>
    </row>
    <row r="87" spans="1:9" s="31" customFormat="1" x14ac:dyDescent="0.2">
      <c r="A87" s="3"/>
      <c r="B87" s="29"/>
      <c r="C87" s="3"/>
      <c r="D87" s="30"/>
      <c r="H87" s="3"/>
      <c r="I87" s="3"/>
    </row>
    <row r="88" spans="1:9" s="31" customFormat="1" x14ac:dyDescent="0.2">
      <c r="A88" s="3"/>
      <c r="B88" s="29"/>
      <c r="C88" s="3"/>
      <c r="D88" s="30"/>
      <c r="H88" s="3"/>
      <c r="I88" s="3"/>
    </row>
    <row r="89" spans="1:9" s="31" customFormat="1" x14ac:dyDescent="0.2">
      <c r="A89" s="3"/>
      <c r="B89" s="29"/>
      <c r="C89" s="3"/>
      <c r="D89" s="30"/>
      <c r="H89" s="3"/>
      <c r="I89" s="3"/>
    </row>
    <row r="90" spans="1:9" s="31" customFormat="1" x14ac:dyDescent="0.2">
      <c r="A90" s="3"/>
      <c r="B90" s="29"/>
      <c r="C90" s="3"/>
      <c r="D90" s="30"/>
      <c r="H90" s="3"/>
      <c r="I90" s="3"/>
    </row>
    <row r="91" spans="1:9" s="31" customFormat="1" x14ac:dyDescent="0.2">
      <c r="A91" s="3"/>
      <c r="B91" s="29"/>
      <c r="C91" s="3"/>
      <c r="D91" s="30"/>
      <c r="H91" s="3"/>
      <c r="I91" s="3"/>
    </row>
    <row r="92" spans="1:9" s="31" customFormat="1" x14ac:dyDescent="0.2">
      <c r="A92" s="3"/>
      <c r="B92" s="29"/>
      <c r="C92" s="3"/>
      <c r="D92" s="30"/>
      <c r="H92" s="3"/>
      <c r="I92" s="3"/>
    </row>
    <row r="93" spans="1:9" s="31" customFormat="1" x14ac:dyDescent="0.2">
      <c r="A93" s="3"/>
      <c r="B93" s="29"/>
      <c r="C93" s="3"/>
      <c r="D93" s="30"/>
      <c r="H93" s="3"/>
      <c r="I93" s="3"/>
    </row>
    <row r="94" spans="1:9" s="31" customFormat="1" x14ac:dyDescent="0.2">
      <c r="A94" s="3"/>
      <c r="B94" s="29"/>
      <c r="C94" s="3"/>
      <c r="D94" s="30"/>
      <c r="H94" s="3"/>
      <c r="I94" s="3"/>
    </row>
  </sheetData>
  <mergeCells count="7">
    <mergeCell ref="B14:C14"/>
    <mergeCell ref="B13:C13"/>
    <mergeCell ref="E7:G7"/>
    <mergeCell ref="H2:I2"/>
    <mergeCell ref="H3:I3"/>
    <mergeCell ref="C11:C12"/>
    <mergeCell ref="B5:H6"/>
  </mergeCells>
  <pageMargins left="0.5" right="0.5" top="0.5" bottom="0.25" header="0.3" footer="0.3"/>
  <pageSetup scale="6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2458FE-0C85-4862-91A8-EE9AF5C68DEF}">
  <dimension ref="A1:O209"/>
  <sheetViews>
    <sheetView showGridLines="0" tabSelected="1" zoomScaleNormal="100" workbookViewId="0">
      <pane ySplit="8" topLeftCell="A9" activePane="bottomLeft" state="frozen"/>
      <selection activeCell="A4" sqref="A4:B4"/>
      <selection pane="bottomLeft" activeCell="J81" sqref="J81"/>
    </sheetView>
  </sheetViews>
  <sheetFormatPr defaultRowHeight="12.75" x14ac:dyDescent="0.2"/>
  <cols>
    <col min="1" max="1" width="2.7109375" style="3" customWidth="1"/>
    <col min="2" max="2" width="9.7109375" style="7" customWidth="1"/>
    <col min="3" max="3" width="51.85546875" style="8" bestFit="1" customWidth="1"/>
    <col min="4" max="5" width="12.140625" style="32" customWidth="1"/>
    <col min="6" max="6" width="12.140625" style="31" customWidth="1"/>
    <col min="7" max="11" width="13" style="31" customWidth="1"/>
    <col min="12" max="12" width="15.7109375" style="31" customWidth="1"/>
    <col min="13" max="13" width="20.85546875" style="3" bestFit="1" customWidth="1"/>
    <col min="14" max="14" width="10" style="3" bestFit="1" customWidth="1"/>
    <col min="15" max="16384" width="9.140625" style="3"/>
  </cols>
  <sheetData>
    <row r="1" spans="1:15" x14ac:dyDescent="0.2">
      <c r="A1" s="1"/>
      <c r="B1" s="2" t="s">
        <v>0</v>
      </c>
      <c r="C1" s="1"/>
      <c r="D1" s="1"/>
      <c r="E1" s="1"/>
      <c r="F1" s="1"/>
      <c r="G1" s="1"/>
      <c r="H1" s="1"/>
      <c r="I1" s="1"/>
      <c r="J1" s="1"/>
      <c r="K1" s="1"/>
      <c r="L1" s="1"/>
    </row>
    <row r="2" spans="1:15" x14ac:dyDescent="0.2">
      <c r="A2" s="1"/>
      <c r="B2" s="1" t="s">
        <v>1</v>
      </c>
      <c r="C2" s="1"/>
      <c r="D2" s="1"/>
      <c r="E2" s="1"/>
      <c r="F2" s="1"/>
      <c r="G2" s="1"/>
      <c r="H2" s="1"/>
      <c r="I2" s="1"/>
      <c r="J2" s="60" t="s">
        <v>2</v>
      </c>
      <c r="K2" s="68"/>
      <c r="L2" s="61"/>
    </row>
    <row r="3" spans="1:15" x14ac:dyDescent="0.2">
      <c r="A3" s="1"/>
      <c r="B3" s="1" t="s">
        <v>15</v>
      </c>
      <c r="C3" s="1"/>
      <c r="D3" s="1"/>
      <c r="E3" s="1"/>
      <c r="F3" s="1"/>
      <c r="G3" s="1"/>
      <c r="H3" s="1"/>
      <c r="I3" s="1"/>
      <c r="J3" s="69" t="str">
        <f>Summary!H3</f>
        <v>Computer Aid</v>
      </c>
      <c r="K3" s="70"/>
      <c r="L3" s="71"/>
    </row>
    <row r="4" spans="1:15" s="6" customFormat="1" x14ac:dyDescent="0.2">
      <c r="A4" s="4"/>
      <c r="B4" s="4"/>
      <c r="C4" s="4"/>
      <c r="D4" s="4"/>
      <c r="E4" s="4"/>
      <c r="F4" s="4"/>
      <c r="G4" s="4"/>
      <c r="H4" s="4"/>
      <c r="I4" s="4"/>
      <c r="J4" s="5"/>
      <c r="K4" s="5"/>
      <c r="L4" s="5"/>
    </row>
    <row r="5" spans="1:15" ht="12.75" customHeight="1" x14ac:dyDescent="0.2">
      <c r="A5" s="1"/>
      <c r="B5" s="72" t="s">
        <v>16</v>
      </c>
      <c r="C5" s="73"/>
      <c r="D5" s="73"/>
      <c r="E5" s="73"/>
      <c r="F5" s="73"/>
      <c r="G5" s="73"/>
      <c r="H5" s="73"/>
      <c r="I5" s="73"/>
      <c r="J5" s="73"/>
      <c r="K5" s="73"/>
      <c r="L5" s="74"/>
    </row>
    <row r="6" spans="1:15" ht="15.75" customHeight="1" x14ac:dyDescent="0.2">
      <c r="A6" s="1"/>
      <c r="B6" s="75"/>
      <c r="C6" s="76"/>
      <c r="D6" s="76"/>
      <c r="E6" s="76"/>
      <c r="F6" s="76"/>
      <c r="G6" s="76"/>
      <c r="H6" s="76"/>
      <c r="I6" s="76"/>
      <c r="J6" s="76"/>
      <c r="K6" s="76"/>
      <c r="L6" s="77"/>
    </row>
    <row r="7" spans="1:15" x14ac:dyDescent="0.2">
      <c r="D7" s="3"/>
      <c r="E7" s="3"/>
      <c r="F7" s="59"/>
      <c r="G7" s="59"/>
      <c r="H7" s="59"/>
      <c r="I7" s="59"/>
      <c r="J7" s="59"/>
      <c r="K7" s="59"/>
      <c r="L7" s="59"/>
    </row>
    <row r="8" spans="1:15" s="9" customFormat="1" ht="63.75" x14ac:dyDescent="0.25">
      <c r="B8" s="10" t="s">
        <v>17</v>
      </c>
      <c r="C8" s="11" t="s">
        <v>18</v>
      </c>
      <c r="D8" s="12" t="s">
        <v>19</v>
      </c>
      <c r="E8" s="13" t="s">
        <v>20</v>
      </c>
      <c r="F8" s="13" t="s">
        <v>21</v>
      </c>
      <c r="G8" s="13" t="s">
        <v>22</v>
      </c>
      <c r="H8" s="13" t="s">
        <v>23</v>
      </c>
      <c r="I8" s="13" t="s">
        <v>24</v>
      </c>
      <c r="J8" s="14" t="s">
        <v>25</v>
      </c>
      <c r="K8" s="14" t="s">
        <v>26</v>
      </c>
      <c r="L8" s="13" t="s">
        <v>27</v>
      </c>
    </row>
    <row r="9" spans="1:15" s="9" customFormat="1" x14ac:dyDescent="0.25">
      <c r="B9" s="78"/>
      <c r="C9" s="79"/>
      <c r="D9" s="79"/>
      <c r="E9" s="79"/>
      <c r="F9" s="79"/>
      <c r="G9" s="79"/>
      <c r="H9" s="79"/>
      <c r="I9" s="80"/>
      <c r="J9" s="50">
        <v>4.4999999999999997E-3</v>
      </c>
      <c r="K9" s="15"/>
      <c r="L9" s="16"/>
    </row>
    <row r="10" spans="1:15" s="9" customFormat="1" x14ac:dyDescent="0.25">
      <c r="B10" s="17">
        <v>1</v>
      </c>
      <c r="C10" s="18" t="s">
        <v>28</v>
      </c>
      <c r="D10" s="19">
        <v>6099.5</v>
      </c>
      <c r="E10" s="55">
        <v>18.34</v>
      </c>
      <c r="F10" s="56">
        <v>21.13</v>
      </c>
      <c r="G10" s="33">
        <v>0.35</v>
      </c>
      <c r="H10" s="34">
        <v>0.25606400000000001</v>
      </c>
      <c r="I10" s="49">
        <v>0.26</v>
      </c>
      <c r="J10" s="51">
        <f>IF($J$9="","",$J$9)</f>
        <v>4.4999999999999997E-3</v>
      </c>
      <c r="K10" s="20">
        <f>IFERROR(F10+(F10*I10)+(F10*J10),"")</f>
        <v>26.718885</v>
      </c>
      <c r="L10" s="21">
        <f>IFERROR(D10*K10,"")</f>
        <v>162971.83905750001</v>
      </c>
      <c r="M10" s="22"/>
      <c r="N10" s="22"/>
      <c r="O10" s="22"/>
    </row>
    <row r="11" spans="1:15" s="9" customFormat="1" x14ac:dyDescent="0.25">
      <c r="B11" s="17">
        <v>2</v>
      </c>
      <c r="C11" s="18" t="s">
        <v>29</v>
      </c>
      <c r="D11" s="19">
        <v>310.23333333333335</v>
      </c>
      <c r="E11" s="55">
        <v>17.3</v>
      </c>
      <c r="F11" s="56">
        <v>19.93</v>
      </c>
      <c r="G11" s="33">
        <v>0.35</v>
      </c>
      <c r="H11" s="34">
        <v>0.25087999999999999</v>
      </c>
      <c r="I11" s="49">
        <v>0.25</v>
      </c>
      <c r="J11" s="51">
        <f t="shared" ref="J11:J74" si="0">IF($J$9="","",$J$9)</f>
        <v>4.4999999999999997E-3</v>
      </c>
      <c r="K11" s="20">
        <f t="shared" ref="K11:K74" si="1">IFERROR(F11+(F11*I11)+(F11*J11),"")</f>
        <v>25.002185000000001</v>
      </c>
      <c r="L11" s="21">
        <f t="shared" ref="L11:L74" si="2">IFERROR(D11*K11,"")</f>
        <v>7756.511193166667</v>
      </c>
      <c r="M11" s="22"/>
      <c r="N11" s="22"/>
      <c r="O11" s="22"/>
    </row>
    <row r="12" spans="1:15" s="9" customFormat="1" x14ac:dyDescent="0.25">
      <c r="B12" s="17">
        <v>3</v>
      </c>
      <c r="C12" s="18" t="s">
        <v>30</v>
      </c>
      <c r="D12" s="19">
        <v>9976.66</v>
      </c>
      <c r="E12" s="55">
        <v>16.23</v>
      </c>
      <c r="F12" s="56">
        <v>18.68</v>
      </c>
      <c r="G12" s="33">
        <v>0.35</v>
      </c>
      <c r="H12" s="34">
        <v>0.31647999999999998</v>
      </c>
      <c r="I12" s="49">
        <v>0.32</v>
      </c>
      <c r="J12" s="51">
        <f t="shared" si="0"/>
        <v>4.4999999999999997E-3</v>
      </c>
      <c r="K12" s="20">
        <f t="shared" si="1"/>
        <v>24.74166</v>
      </c>
      <c r="L12" s="21">
        <f t="shared" si="2"/>
        <v>246839.1296556</v>
      </c>
      <c r="M12" s="23"/>
      <c r="N12" s="22"/>
    </row>
    <row r="13" spans="1:15" s="9" customFormat="1" x14ac:dyDescent="0.25">
      <c r="B13" s="17">
        <v>4</v>
      </c>
      <c r="C13" s="18" t="s">
        <v>31</v>
      </c>
      <c r="D13" s="19">
        <v>12262.366666666667</v>
      </c>
      <c r="E13" s="55">
        <v>30.36</v>
      </c>
      <c r="F13" s="56">
        <v>35.67</v>
      </c>
      <c r="G13" s="33">
        <v>0.35</v>
      </c>
      <c r="H13" s="34">
        <v>0.26259199999999999</v>
      </c>
      <c r="I13" s="49">
        <v>0.26</v>
      </c>
      <c r="J13" s="51">
        <f t="shared" si="0"/>
        <v>4.4999999999999997E-3</v>
      </c>
      <c r="K13" s="20">
        <f t="shared" si="1"/>
        <v>45.104714999999999</v>
      </c>
      <c r="L13" s="21">
        <f t="shared" si="2"/>
        <v>553090.55372550001</v>
      </c>
      <c r="M13" s="22"/>
      <c r="N13" s="22"/>
    </row>
    <row r="14" spans="1:15" s="9" customFormat="1" x14ac:dyDescent="0.25">
      <c r="B14" s="17">
        <v>5</v>
      </c>
      <c r="C14" s="18" t="s">
        <v>32</v>
      </c>
      <c r="D14" s="19">
        <v>8288.6866666666665</v>
      </c>
      <c r="E14" s="55">
        <v>29.25</v>
      </c>
      <c r="F14" s="56">
        <v>34.29</v>
      </c>
      <c r="G14" s="33">
        <v>0.35</v>
      </c>
      <c r="H14" s="34">
        <v>0.24700800000000001</v>
      </c>
      <c r="I14" s="49">
        <v>0.25</v>
      </c>
      <c r="J14" s="51">
        <f t="shared" si="0"/>
        <v>4.4999999999999997E-3</v>
      </c>
      <c r="K14" s="20">
        <f t="shared" si="1"/>
        <v>43.016804999999998</v>
      </c>
      <c r="L14" s="21">
        <f t="shared" si="2"/>
        <v>356552.81804609997</v>
      </c>
      <c r="M14" s="22"/>
    </row>
    <row r="15" spans="1:15" s="9" customFormat="1" x14ac:dyDescent="0.25">
      <c r="B15" s="17">
        <v>6</v>
      </c>
      <c r="C15" s="18" t="s">
        <v>33</v>
      </c>
      <c r="D15" s="19">
        <v>42199.213333333333</v>
      </c>
      <c r="E15" s="55">
        <v>28.08</v>
      </c>
      <c r="F15" s="56">
        <v>32.869999999999997</v>
      </c>
      <c r="G15" s="33">
        <v>0.35</v>
      </c>
      <c r="H15" s="34">
        <v>0.19100600000000001</v>
      </c>
      <c r="I15" s="49">
        <v>0.19</v>
      </c>
      <c r="J15" s="51">
        <f t="shared" si="0"/>
        <v>4.4999999999999997E-3</v>
      </c>
      <c r="K15" s="20">
        <f t="shared" si="1"/>
        <v>39.263214999999995</v>
      </c>
      <c r="L15" s="21">
        <f t="shared" si="2"/>
        <v>1656876.785937533</v>
      </c>
    </row>
    <row r="16" spans="1:15" s="9" customFormat="1" x14ac:dyDescent="0.25">
      <c r="B16" s="17">
        <v>7</v>
      </c>
      <c r="C16" s="18" t="s">
        <v>34</v>
      </c>
      <c r="D16" s="19">
        <v>28359.426666666663</v>
      </c>
      <c r="E16" s="55">
        <v>26.88</v>
      </c>
      <c r="F16" s="56">
        <v>31.4</v>
      </c>
      <c r="G16" s="33">
        <v>0.35</v>
      </c>
      <c r="H16" s="34">
        <v>0.163185</v>
      </c>
      <c r="I16" s="49">
        <v>0.16</v>
      </c>
      <c r="J16" s="51">
        <f t="shared" si="0"/>
        <v>4.4999999999999997E-3</v>
      </c>
      <c r="K16" s="20">
        <f t="shared" si="1"/>
        <v>36.565300000000001</v>
      </c>
      <c r="L16" s="21">
        <f t="shared" si="2"/>
        <v>1036970.9438946665</v>
      </c>
    </row>
    <row r="17" spans="2:12" s="9" customFormat="1" x14ac:dyDescent="0.25">
      <c r="B17" s="17">
        <v>8</v>
      </c>
      <c r="C17" s="18" t="s">
        <v>35</v>
      </c>
      <c r="D17" s="19">
        <v>24604.426666666666</v>
      </c>
      <c r="E17" s="55">
        <v>25.67</v>
      </c>
      <c r="F17" s="56">
        <v>29.91</v>
      </c>
      <c r="G17" s="33">
        <v>0.35</v>
      </c>
      <c r="H17" s="34">
        <v>0.2021</v>
      </c>
      <c r="I17" s="49">
        <v>0.2</v>
      </c>
      <c r="J17" s="51">
        <f t="shared" si="0"/>
        <v>4.4999999999999997E-3</v>
      </c>
      <c r="K17" s="20">
        <f t="shared" si="1"/>
        <v>36.026595</v>
      </c>
      <c r="L17" s="21">
        <f t="shared" si="2"/>
        <v>886413.71472719999</v>
      </c>
    </row>
    <row r="18" spans="2:12" s="24" customFormat="1" x14ac:dyDescent="0.25">
      <c r="B18" s="17">
        <v>9</v>
      </c>
      <c r="C18" s="18" t="s">
        <v>36</v>
      </c>
      <c r="D18" s="19">
        <v>54202.78666666666</v>
      </c>
      <c r="E18" s="55">
        <v>20.45</v>
      </c>
      <c r="F18" s="56">
        <v>24.43</v>
      </c>
      <c r="G18" s="33">
        <v>0.35</v>
      </c>
      <c r="H18" s="34">
        <v>0.28601599999999999</v>
      </c>
      <c r="I18" s="49">
        <v>0.28999999999999998</v>
      </c>
      <c r="J18" s="51">
        <f t="shared" si="0"/>
        <v>4.4999999999999997E-3</v>
      </c>
      <c r="K18" s="20">
        <f t="shared" si="1"/>
        <v>31.624634999999998</v>
      </c>
      <c r="L18" s="21">
        <f t="shared" si="2"/>
        <v>1714143.3443161997</v>
      </c>
    </row>
    <row r="19" spans="2:12" s="24" customFormat="1" x14ac:dyDescent="0.25">
      <c r="B19" s="17">
        <v>10</v>
      </c>
      <c r="C19" s="18" t="s">
        <v>37</v>
      </c>
      <c r="D19" s="19">
        <v>42588.626666666671</v>
      </c>
      <c r="E19" s="55">
        <v>19.41</v>
      </c>
      <c r="F19" s="56">
        <v>23.18</v>
      </c>
      <c r="G19" s="33">
        <v>0.35</v>
      </c>
      <c r="H19" s="34">
        <v>0.23603199999999999</v>
      </c>
      <c r="I19" s="49">
        <v>0.24</v>
      </c>
      <c r="J19" s="51">
        <f t="shared" si="0"/>
        <v>4.4999999999999997E-3</v>
      </c>
      <c r="K19" s="20">
        <f t="shared" si="1"/>
        <v>28.847510000000003</v>
      </c>
      <c r="L19" s="21">
        <f t="shared" si="2"/>
        <v>1228575.8336529336</v>
      </c>
    </row>
    <row r="20" spans="2:12" s="9" customFormat="1" x14ac:dyDescent="0.25">
      <c r="B20" s="17">
        <v>11</v>
      </c>
      <c r="C20" s="18" t="s">
        <v>38</v>
      </c>
      <c r="D20" s="19">
        <v>30266.873333333329</v>
      </c>
      <c r="E20" s="55">
        <v>18.260000000000002</v>
      </c>
      <c r="F20" s="56">
        <v>21.82</v>
      </c>
      <c r="G20" s="33">
        <v>0.35</v>
      </c>
      <c r="H20" s="34">
        <v>0.27804800000000002</v>
      </c>
      <c r="I20" s="49">
        <v>0.28000000000000003</v>
      </c>
      <c r="J20" s="51">
        <f t="shared" si="0"/>
        <v>4.4999999999999997E-3</v>
      </c>
      <c r="K20" s="20">
        <f t="shared" si="1"/>
        <v>28.02779</v>
      </c>
      <c r="L20" s="21">
        <f t="shared" si="2"/>
        <v>848313.56974326656</v>
      </c>
    </row>
    <row r="21" spans="2:12" s="9" customFormat="1" x14ac:dyDescent="0.25">
      <c r="B21" s="17">
        <v>12</v>
      </c>
      <c r="C21" s="18" t="s">
        <v>39</v>
      </c>
      <c r="D21" s="19">
        <v>28527.286666666663</v>
      </c>
      <c r="E21" s="55">
        <v>17.05</v>
      </c>
      <c r="F21" s="56">
        <v>20.39</v>
      </c>
      <c r="G21" s="33">
        <v>0.35</v>
      </c>
      <c r="H21" s="34">
        <v>0.20909250000000001</v>
      </c>
      <c r="I21" s="49">
        <v>0.21</v>
      </c>
      <c r="J21" s="51">
        <f t="shared" si="0"/>
        <v>4.4999999999999997E-3</v>
      </c>
      <c r="K21" s="20">
        <f t="shared" si="1"/>
        <v>24.763655</v>
      </c>
      <c r="L21" s="21">
        <f t="shared" si="2"/>
        <v>706439.88509943325</v>
      </c>
    </row>
    <row r="22" spans="2:12" s="9" customFormat="1" x14ac:dyDescent="0.25">
      <c r="B22" s="17">
        <v>13</v>
      </c>
      <c r="C22" s="18" t="s">
        <v>40</v>
      </c>
      <c r="D22" s="19">
        <v>33176.36</v>
      </c>
      <c r="E22" s="55">
        <v>15.81</v>
      </c>
      <c r="F22" s="56">
        <v>18.899999999999999</v>
      </c>
      <c r="G22" s="33">
        <v>0.35</v>
      </c>
      <c r="H22" s="34">
        <v>0.21973500000000001</v>
      </c>
      <c r="I22" s="49">
        <v>0.22</v>
      </c>
      <c r="J22" s="51">
        <f t="shared" si="0"/>
        <v>4.4999999999999997E-3</v>
      </c>
      <c r="K22" s="20">
        <f t="shared" si="1"/>
        <v>23.143049999999999</v>
      </c>
      <c r="L22" s="21">
        <f t="shared" si="2"/>
        <v>767802.15829799999</v>
      </c>
    </row>
    <row r="23" spans="2:12" s="9" customFormat="1" x14ac:dyDescent="0.25">
      <c r="B23" s="17">
        <v>14</v>
      </c>
      <c r="C23" s="25" t="s">
        <v>41</v>
      </c>
      <c r="D23" s="19">
        <v>648.05999999999995</v>
      </c>
      <c r="E23" s="55">
        <v>28.85</v>
      </c>
      <c r="F23" s="56">
        <v>33.75</v>
      </c>
      <c r="G23" s="33">
        <v>0.35</v>
      </c>
      <c r="H23" s="34">
        <v>0.267264</v>
      </c>
      <c r="I23" s="49">
        <v>0.27</v>
      </c>
      <c r="J23" s="51">
        <f t="shared" si="0"/>
        <v>4.4999999999999997E-3</v>
      </c>
      <c r="K23" s="20">
        <f t="shared" si="1"/>
        <v>43.014374999999994</v>
      </c>
      <c r="L23" s="21">
        <f t="shared" si="2"/>
        <v>27875.895862499994</v>
      </c>
    </row>
    <row r="24" spans="2:12" s="9" customFormat="1" x14ac:dyDescent="0.25">
      <c r="B24" s="17">
        <v>15</v>
      </c>
      <c r="C24" s="25" t="s">
        <v>42</v>
      </c>
      <c r="D24" s="19">
        <v>23342.5</v>
      </c>
      <c r="E24" s="55">
        <v>31</v>
      </c>
      <c r="F24" s="56">
        <v>36.33</v>
      </c>
      <c r="G24" s="33">
        <v>0.35</v>
      </c>
      <c r="H24" s="34">
        <v>0.30870400000000003</v>
      </c>
      <c r="I24" s="49">
        <v>0.31</v>
      </c>
      <c r="J24" s="51">
        <f t="shared" si="0"/>
        <v>4.4999999999999997E-3</v>
      </c>
      <c r="K24" s="20">
        <f t="shared" si="1"/>
        <v>47.755784999999996</v>
      </c>
      <c r="L24" s="21">
        <f t="shared" si="2"/>
        <v>1114739.4113624999</v>
      </c>
    </row>
    <row r="25" spans="2:12" s="9" customFormat="1" x14ac:dyDescent="0.25">
      <c r="B25" s="17">
        <v>16</v>
      </c>
      <c r="C25" s="25" t="s">
        <v>43</v>
      </c>
      <c r="D25" s="19">
        <v>50489.526666666672</v>
      </c>
      <c r="E25" s="55">
        <v>34.56</v>
      </c>
      <c r="F25" s="56">
        <v>40.6</v>
      </c>
      <c r="G25" s="33">
        <v>0.35</v>
      </c>
      <c r="H25" s="34">
        <v>0.29564800000000002</v>
      </c>
      <c r="I25" s="49">
        <v>0.3</v>
      </c>
      <c r="J25" s="51">
        <f t="shared" si="0"/>
        <v>4.4999999999999997E-3</v>
      </c>
      <c r="K25" s="20">
        <f t="shared" si="1"/>
        <v>52.962699999999998</v>
      </c>
      <c r="L25" s="21">
        <f t="shared" si="2"/>
        <v>2674061.6539886668</v>
      </c>
    </row>
    <row r="26" spans="2:12" s="9" customFormat="1" x14ac:dyDescent="0.25">
      <c r="B26" s="17">
        <v>17</v>
      </c>
      <c r="C26" s="25" t="s">
        <v>44</v>
      </c>
      <c r="D26" s="19">
        <v>8797.98</v>
      </c>
      <c r="E26" s="55">
        <v>31.25</v>
      </c>
      <c r="F26" s="56">
        <v>36.630000000000003</v>
      </c>
      <c r="G26" s="33">
        <v>0.35</v>
      </c>
      <c r="H26" s="34">
        <v>0.277088</v>
      </c>
      <c r="I26" s="49">
        <v>0.28000000000000003</v>
      </c>
      <c r="J26" s="51">
        <f t="shared" si="0"/>
        <v>4.4999999999999997E-3</v>
      </c>
      <c r="K26" s="20">
        <f t="shared" si="1"/>
        <v>47.051234999999998</v>
      </c>
      <c r="L26" s="21">
        <f t="shared" si="2"/>
        <v>413955.82450529997</v>
      </c>
    </row>
    <row r="27" spans="2:12" s="9" customFormat="1" x14ac:dyDescent="0.25">
      <c r="B27" s="17">
        <v>18</v>
      </c>
      <c r="C27" s="25" t="s">
        <v>45</v>
      </c>
      <c r="D27" s="19">
        <v>13457</v>
      </c>
      <c r="E27" s="55">
        <v>28.66</v>
      </c>
      <c r="F27" s="56">
        <v>33.520000000000003</v>
      </c>
      <c r="G27" s="33">
        <v>0.35</v>
      </c>
      <c r="H27" s="34">
        <v>0.1970905</v>
      </c>
      <c r="I27" s="49">
        <v>0.2</v>
      </c>
      <c r="J27" s="51">
        <f t="shared" si="0"/>
        <v>4.4999999999999997E-3</v>
      </c>
      <c r="K27" s="20">
        <f t="shared" si="1"/>
        <v>40.374840000000006</v>
      </c>
      <c r="L27" s="21">
        <f t="shared" si="2"/>
        <v>543324.22188000008</v>
      </c>
    </row>
    <row r="28" spans="2:12" s="9" customFormat="1" x14ac:dyDescent="0.25">
      <c r="B28" s="17">
        <v>19</v>
      </c>
      <c r="C28" s="25" t="s">
        <v>46</v>
      </c>
      <c r="D28" s="19">
        <v>55654.58666666667</v>
      </c>
      <c r="E28" s="55">
        <v>30.4</v>
      </c>
      <c r="F28" s="56">
        <v>35.619999999999997</v>
      </c>
      <c r="G28" s="33">
        <v>0.35</v>
      </c>
      <c r="H28" s="34">
        <v>0.209453</v>
      </c>
      <c r="I28" s="49">
        <v>0.21</v>
      </c>
      <c r="J28" s="51">
        <f t="shared" si="0"/>
        <v>4.4999999999999997E-3</v>
      </c>
      <c r="K28" s="20">
        <f t="shared" si="1"/>
        <v>43.260489999999997</v>
      </c>
      <c r="L28" s="21">
        <f t="shared" si="2"/>
        <v>2407644.6899474668</v>
      </c>
    </row>
    <row r="29" spans="2:12" s="9" customFormat="1" x14ac:dyDescent="0.25">
      <c r="B29" s="17">
        <v>20</v>
      </c>
      <c r="C29" s="25" t="s">
        <v>47</v>
      </c>
      <c r="D29" s="19">
        <v>253227.98666666669</v>
      </c>
      <c r="E29" s="55">
        <v>33.630000000000003</v>
      </c>
      <c r="F29" s="56">
        <v>39.479999999999997</v>
      </c>
      <c r="G29" s="33">
        <v>0.35</v>
      </c>
      <c r="H29" s="34">
        <v>0.15619749999999999</v>
      </c>
      <c r="I29" s="49">
        <v>0.16</v>
      </c>
      <c r="J29" s="51">
        <f t="shared" si="0"/>
        <v>4.4999999999999997E-3</v>
      </c>
      <c r="K29" s="20">
        <f t="shared" si="1"/>
        <v>45.974460000000001</v>
      </c>
      <c r="L29" s="21">
        <f t="shared" si="2"/>
        <v>11642019.943887202</v>
      </c>
    </row>
    <row r="30" spans="2:12" s="9" customFormat="1" x14ac:dyDescent="0.25">
      <c r="B30" s="17">
        <v>21</v>
      </c>
      <c r="C30" s="25" t="s">
        <v>48</v>
      </c>
      <c r="D30" s="19">
        <v>362700.0733333333</v>
      </c>
      <c r="E30" s="55">
        <v>35.06</v>
      </c>
      <c r="F30" s="56">
        <v>41.2</v>
      </c>
      <c r="G30" s="33">
        <v>0.35</v>
      </c>
      <c r="H30" s="34">
        <v>0.1922315</v>
      </c>
      <c r="I30" s="49">
        <v>0.19</v>
      </c>
      <c r="J30" s="51">
        <f t="shared" si="0"/>
        <v>4.4999999999999997E-3</v>
      </c>
      <c r="K30" s="20">
        <f t="shared" si="1"/>
        <v>49.213400000000007</v>
      </c>
      <c r="L30" s="21">
        <f t="shared" si="2"/>
        <v>17849703.788982667</v>
      </c>
    </row>
    <row r="31" spans="2:12" s="9" customFormat="1" x14ac:dyDescent="0.25">
      <c r="B31" s="17">
        <v>22</v>
      </c>
      <c r="C31" s="26" t="s">
        <v>49</v>
      </c>
      <c r="D31" s="19">
        <v>37146.719999999994</v>
      </c>
      <c r="E31" s="55">
        <v>42.37</v>
      </c>
      <c r="F31" s="56">
        <v>52.03</v>
      </c>
      <c r="G31" s="33">
        <v>0.35</v>
      </c>
      <c r="H31" s="34">
        <v>0.16281950000000001</v>
      </c>
      <c r="I31" s="49">
        <v>0.16</v>
      </c>
      <c r="J31" s="51">
        <f t="shared" si="0"/>
        <v>4.4999999999999997E-3</v>
      </c>
      <c r="K31" s="20">
        <f t="shared" si="1"/>
        <v>60.588934999999999</v>
      </c>
      <c r="L31" s="21">
        <f t="shared" si="2"/>
        <v>2250680.2035431997</v>
      </c>
    </row>
    <row r="32" spans="2:12" s="9" customFormat="1" x14ac:dyDescent="0.25">
      <c r="B32" s="17">
        <v>23</v>
      </c>
      <c r="C32" s="26" t="s">
        <v>50</v>
      </c>
      <c r="D32" s="19">
        <v>2532.5</v>
      </c>
      <c r="E32" s="55">
        <v>14.59</v>
      </c>
      <c r="F32" s="56">
        <v>16.75</v>
      </c>
      <c r="G32" s="33">
        <v>0.35</v>
      </c>
      <c r="H32" s="34">
        <v>0.31472</v>
      </c>
      <c r="I32" s="49">
        <v>0.31</v>
      </c>
      <c r="J32" s="51">
        <f t="shared" si="0"/>
        <v>4.4999999999999997E-3</v>
      </c>
      <c r="K32" s="20">
        <f t="shared" si="1"/>
        <v>22.017875</v>
      </c>
      <c r="L32" s="21">
        <f t="shared" si="2"/>
        <v>55760.268437500003</v>
      </c>
    </row>
    <row r="33" spans="2:12" s="9" customFormat="1" x14ac:dyDescent="0.25">
      <c r="B33" s="17">
        <v>24</v>
      </c>
      <c r="C33" s="27" t="s">
        <v>51</v>
      </c>
      <c r="D33" s="19">
        <v>137086.00666666665</v>
      </c>
      <c r="E33" s="55">
        <v>26.89</v>
      </c>
      <c r="F33" s="56">
        <v>30.7</v>
      </c>
      <c r="G33" s="33">
        <v>0.35</v>
      </c>
      <c r="H33" s="34">
        <v>0.27165</v>
      </c>
      <c r="I33" s="49">
        <v>0.27</v>
      </c>
      <c r="J33" s="51">
        <f t="shared" si="0"/>
        <v>4.4999999999999997E-3</v>
      </c>
      <c r="K33" s="20">
        <f t="shared" si="1"/>
        <v>39.12715</v>
      </c>
      <c r="L33" s="21">
        <f t="shared" si="2"/>
        <v>5363784.7457476659</v>
      </c>
    </row>
    <row r="34" spans="2:12" s="9" customFormat="1" x14ac:dyDescent="0.25">
      <c r="B34" s="17">
        <v>25</v>
      </c>
      <c r="C34" s="25" t="s">
        <v>52</v>
      </c>
      <c r="D34" s="19">
        <v>11644.166666666668</v>
      </c>
      <c r="E34" s="55">
        <v>29.49</v>
      </c>
      <c r="F34" s="56">
        <v>34.520000000000003</v>
      </c>
      <c r="G34" s="33">
        <v>0.35</v>
      </c>
      <c r="H34" s="34">
        <v>0.19455349999999999</v>
      </c>
      <c r="I34" s="49">
        <v>0.19</v>
      </c>
      <c r="J34" s="51">
        <f t="shared" si="0"/>
        <v>4.4999999999999997E-3</v>
      </c>
      <c r="K34" s="20">
        <f t="shared" si="1"/>
        <v>41.234140000000004</v>
      </c>
      <c r="L34" s="21">
        <f t="shared" si="2"/>
        <v>480137.19851666677</v>
      </c>
    </row>
    <row r="35" spans="2:12" s="9" customFormat="1" x14ac:dyDescent="0.25">
      <c r="B35" s="17">
        <v>26</v>
      </c>
      <c r="C35" s="25" t="s">
        <v>53</v>
      </c>
      <c r="D35" s="19">
        <v>40099.373333333337</v>
      </c>
      <c r="E35" s="55">
        <v>31.33</v>
      </c>
      <c r="F35" s="56">
        <v>36.74</v>
      </c>
      <c r="G35" s="33">
        <v>0.35</v>
      </c>
      <c r="H35" s="34">
        <v>0.15288650000000001</v>
      </c>
      <c r="I35" s="49">
        <v>0.15</v>
      </c>
      <c r="J35" s="51">
        <f t="shared" si="0"/>
        <v>4.4999999999999997E-3</v>
      </c>
      <c r="K35" s="20">
        <f t="shared" si="1"/>
        <v>42.416330000000002</v>
      </c>
      <c r="L35" s="21">
        <f t="shared" si="2"/>
        <v>1700868.252099867</v>
      </c>
    </row>
    <row r="36" spans="2:12" s="9" customFormat="1" x14ac:dyDescent="0.25">
      <c r="B36" s="17">
        <v>27</v>
      </c>
      <c r="C36" s="25" t="s">
        <v>54</v>
      </c>
      <c r="D36" s="19">
        <v>64630.159999999989</v>
      </c>
      <c r="E36" s="55">
        <v>34.68</v>
      </c>
      <c r="F36" s="56">
        <v>40.75</v>
      </c>
      <c r="G36" s="33">
        <v>0.35</v>
      </c>
      <c r="H36" s="34">
        <v>0.207346</v>
      </c>
      <c r="I36" s="49">
        <v>0.21</v>
      </c>
      <c r="J36" s="51">
        <f t="shared" si="0"/>
        <v>4.4999999999999997E-3</v>
      </c>
      <c r="K36" s="20">
        <f t="shared" si="1"/>
        <v>49.490874999999996</v>
      </c>
      <c r="L36" s="21">
        <f t="shared" si="2"/>
        <v>3198603.1697899993</v>
      </c>
    </row>
    <row r="37" spans="2:12" s="9" customFormat="1" x14ac:dyDescent="0.25">
      <c r="B37" s="17">
        <v>28</v>
      </c>
      <c r="C37" s="25" t="s">
        <v>55</v>
      </c>
      <c r="D37" s="19">
        <v>18910.84</v>
      </c>
      <c r="E37" s="55">
        <v>20.29</v>
      </c>
      <c r="F37" s="56">
        <v>30.168749999999999</v>
      </c>
      <c r="G37" s="33">
        <v>0.35</v>
      </c>
      <c r="H37" s="34">
        <v>0.19994999999999999</v>
      </c>
      <c r="I37" s="49">
        <v>0.2</v>
      </c>
      <c r="J37" s="51">
        <f t="shared" si="0"/>
        <v>4.4999999999999997E-3</v>
      </c>
      <c r="K37" s="20">
        <f t="shared" si="1"/>
        <v>36.338259375</v>
      </c>
      <c r="L37" s="21">
        <f t="shared" si="2"/>
        <v>687187.00891912496</v>
      </c>
    </row>
    <row r="38" spans="2:12" s="9" customFormat="1" x14ac:dyDescent="0.25">
      <c r="B38" s="17">
        <v>29</v>
      </c>
      <c r="C38" s="25" t="s">
        <v>56</v>
      </c>
      <c r="D38" s="19">
        <v>42618.479999999996</v>
      </c>
      <c r="E38" s="55">
        <v>21.95</v>
      </c>
      <c r="F38" s="56">
        <v>36.727083333333333</v>
      </c>
      <c r="G38" s="33">
        <v>0.35</v>
      </c>
      <c r="H38" s="34">
        <v>0.1649265</v>
      </c>
      <c r="I38" s="49">
        <v>0.16</v>
      </c>
      <c r="J38" s="51">
        <f t="shared" si="0"/>
        <v>4.4999999999999997E-3</v>
      </c>
      <c r="K38" s="20">
        <f t="shared" si="1"/>
        <v>42.76868854166667</v>
      </c>
      <c r="L38" s="21">
        <f t="shared" si="2"/>
        <v>1822736.49723925</v>
      </c>
    </row>
    <row r="39" spans="2:12" s="9" customFormat="1" x14ac:dyDescent="0.25">
      <c r="B39" s="17">
        <v>30</v>
      </c>
      <c r="C39" s="25" t="s">
        <v>57</v>
      </c>
      <c r="D39" s="19">
        <v>8675.02</v>
      </c>
      <c r="E39" s="55">
        <v>29.44</v>
      </c>
      <c r="F39" s="56">
        <v>58.92</v>
      </c>
      <c r="G39" s="33">
        <v>0.35</v>
      </c>
      <c r="H39" s="34">
        <v>0.28508800000000001</v>
      </c>
      <c r="I39" s="49">
        <v>0.35</v>
      </c>
      <c r="J39" s="51">
        <f t="shared" si="0"/>
        <v>4.4999999999999997E-3</v>
      </c>
      <c r="K39" s="20">
        <f t="shared" si="1"/>
        <v>79.807140000000004</v>
      </c>
      <c r="L39" s="21">
        <f t="shared" si="2"/>
        <v>692328.53564280004</v>
      </c>
    </row>
    <row r="40" spans="2:12" s="9" customFormat="1" x14ac:dyDescent="0.25">
      <c r="B40" s="17">
        <v>31</v>
      </c>
      <c r="C40" s="25" t="s">
        <v>58</v>
      </c>
      <c r="D40" s="19">
        <v>52249.74</v>
      </c>
      <c r="E40" s="55">
        <v>24.87</v>
      </c>
      <c r="F40" s="56">
        <v>43.2</v>
      </c>
      <c r="G40" s="33">
        <v>0.35</v>
      </c>
      <c r="H40" s="34">
        <v>0.17301050000000001</v>
      </c>
      <c r="I40" s="49">
        <v>0.35</v>
      </c>
      <c r="J40" s="51">
        <f t="shared" si="0"/>
        <v>4.4999999999999997E-3</v>
      </c>
      <c r="K40" s="20">
        <f t="shared" si="1"/>
        <v>58.514400000000002</v>
      </c>
      <c r="L40" s="21">
        <f t="shared" si="2"/>
        <v>3057362.1862559998</v>
      </c>
    </row>
    <row r="41" spans="2:12" s="9" customFormat="1" x14ac:dyDescent="0.25">
      <c r="B41" s="17">
        <v>32</v>
      </c>
      <c r="C41" s="27" t="s">
        <v>59</v>
      </c>
      <c r="D41" s="19">
        <v>1</v>
      </c>
      <c r="E41" s="55">
        <v>31.88</v>
      </c>
      <c r="F41" s="56">
        <v>36.69</v>
      </c>
      <c r="G41" s="33">
        <v>0.35</v>
      </c>
      <c r="H41" s="34">
        <v>0.31235200000000002</v>
      </c>
      <c r="I41" s="49">
        <v>0.31</v>
      </c>
      <c r="J41" s="51">
        <f t="shared" si="0"/>
        <v>4.4999999999999997E-3</v>
      </c>
      <c r="K41" s="20">
        <f t="shared" si="1"/>
        <v>48.229004999999994</v>
      </c>
      <c r="L41" s="21">
        <f t="shared" si="2"/>
        <v>48.229004999999994</v>
      </c>
    </row>
    <row r="42" spans="2:12" s="9" customFormat="1" x14ac:dyDescent="0.25">
      <c r="B42" s="17">
        <v>33</v>
      </c>
      <c r="C42" s="18" t="s">
        <v>60</v>
      </c>
      <c r="D42" s="19">
        <v>196388.626666667</v>
      </c>
      <c r="E42" s="55">
        <v>15.23</v>
      </c>
      <c r="F42" s="56">
        <v>17.559999999999999</v>
      </c>
      <c r="G42" s="33">
        <v>0.35</v>
      </c>
      <c r="H42" s="34">
        <v>0.20113249999999999</v>
      </c>
      <c r="I42" s="49">
        <v>0.2</v>
      </c>
      <c r="J42" s="51">
        <f t="shared" si="0"/>
        <v>4.4999999999999997E-3</v>
      </c>
      <c r="K42" s="20">
        <f t="shared" si="1"/>
        <v>21.151019999999999</v>
      </c>
      <c r="L42" s="21">
        <f t="shared" si="2"/>
        <v>4153819.7703992068</v>
      </c>
    </row>
    <row r="43" spans="2:12" s="9" customFormat="1" x14ac:dyDescent="0.25">
      <c r="B43" s="17">
        <v>34</v>
      </c>
      <c r="C43" s="18" t="s">
        <v>61</v>
      </c>
      <c r="D43" s="19">
        <v>106863.353333333</v>
      </c>
      <c r="E43" s="55">
        <v>14.17</v>
      </c>
      <c r="F43" s="56">
        <v>16.3</v>
      </c>
      <c r="G43" s="33">
        <v>0.35</v>
      </c>
      <c r="H43" s="34">
        <v>0.2114095</v>
      </c>
      <c r="I43" s="49">
        <v>0.21</v>
      </c>
      <c r="J43" s="51">
        <f t="shared" si="0"/>
        <v>4.4999999999999997E-3</v>
      </c>
      <c r="K43" s="20">
        <f t="shared" si="1"/>
        <v>19.79635</v>
      </c>
      <c r="L43" s="21">
        <f t="shared" si="2"/>
        <v>2115504.3447603267</v>
      </c>
    </row>
    <row r="44" spans="2:12" s="9" customFormat="1" x14ac:dyDescent="0.25">
      <c r="B44" s="17">
        <v>35</v>
      </c>
      <c r="C44" s="27" t="s">
        <v>62</v>
      </c>
      <c r="D44" s="19">
        <v>1</v>
      </c>
      <c r="E44" s="55">
        <v>36.81</v>
      </c>
      <c r="F44" s="56">
        <v>42.62</v>
      </c>
      <c r="G44" s="33">
        <v>0.35</v>
      </c>
      <c r="H44" s="34">
        <v>0.227904</v>
      </c>
      <c r="I44" s="49">
        <v>0.23</v>
      </c>
      <c r="J44" s="51">
        <f t="shared" si="0"/>
        <v>4.4999999999999997E-3</v>
      </c>
      <c r="K44" s="20">
        <f t="shared" si="1"/>
        <v>52.614389999999993</v>
      </c>
      <c r="L44" s="21">
        <f t="shared" si="2"/>
        <v>52.614389999999993</v>
      </c>
    </row>
    <row r="45" spans="2:12" s="9" customFormat="1" x14ac:dyDescent="0.25">
      <c r="B45" s="17">
        <v>36</v>
      </c>
      <c r="C45" s="25" t="s">
        <v>63</v>
      </c>
      <c r="D45" s="19">
        <v>7360.5</v>
      </c>
      <c r="E45" s="55">
        <v>28.89</v>
      </c>
      <c r="F45" s="56">
        <v>33.75</v>
      </c>
      <c r="G45" s="33">
        <v>0.35</v>
      </c>
      <c r="H45" s="34">
        <v>0.24912000000000001</v>
      </c>
      <c r="I45" s="49">
        <v>0.25</v>
      </c>
      <c r="J45" s="51">
        <f t="shared" si="0"/>
        <v>4.4999999999999997E-3</v>
      </c>
      <c r="K45" s="20">
        <f t="shared" si="1"/>
        <v>42.339374999999997</v>
      </c>
      <c r="L45" s="21">
        <f t="shared" si="2"/>
        <v>311638.96968749998</v>
      </c>
    </row>
    <row r="46" spans="2:12" s="9" customFormat="1" x14ac:dyDescent="0.25">
      <c r="B46" s="17">
        <v>37</v>
      </c>
      <c r="C46" s="25" t="s">
        <v>64</v>
      </c>
      <c r="D46" s="19">
        <v>1397.5</v>
      </c>
      <c r="E46" s="55">
        <v>31.18</v>
      </c>
      <c r="F46" s="56">
        <v>36.56</v>
      </c>
      <c r="G46" s="33">
        <v>0.35</v>
      </c>
      <c r="H46" s="34">
        <v>0.32</v>
      </c>
      <c r="I46" s="49">
        <v>0.32</v>
      </c>
      <c r="J46" s="51">
        <f t="shared" si="0"/>
        <v>4.4999999999999997E-3</v>
      </c>
      <c r="K46" s="20">
        <f t="shared" si="1"/>
        <v>48.42372000000001</v>
      </c>
      <c r="L46" s="21">
        <f t="shared" si="2"/>
        <v>67672.14870000002</v>
      </c>
    </row>
    <row r="47" spans="2:12" s="9" customFormat="1" x14ac:dyDescent="0.25">
      <c r="B47" s="17">
        <v>38</v>
      </c>
      <c r="C47" s="26" t="s">
        <v>65</v>
      </c>
      <c r="D47" s="19">
        <v>2559</v>
      </c>
      <c r="E47" s="55">
        <v>20.25</v>
      </c>
      <c r="F47" s="56">
        <v>22.85</v>
      </c>
      <c r="G47" s="33">
        <v>0.35</v>
      </c>
      <c r="H47" s="34">
        <v>0.28326400000000002</v>
      </c>
      <c r="I47" s="49">
        <v>0.28000000000000003</v>
      </c>
      <c r="J47" s="51">
        <f t="shared" si="0"/>
        <v>4.4999999999999997E-3</v>
      </c>
      <c r="K47" s="20">
        <f t="shared" si="1"/>
        <v>29.350825</v>
      </c>
      <c r="L47" s="21">
        <f t="shared" si="2"/>
        <v>75108.761175000007</v>
      </c>
    </row>
    <row r="48" spans="2:12" s="9" customFormat="1" x14ac:dyDescent="0.25">
      <c r="B48" s="17">
        <v>39</v>
      </c>
      <c r="C48" s="25" t="s">
        <v>66</v>
      </c>
      <c r="D48" s="19">
        <v>6676.18</v>
      </c>
      <c r="E48" s="55">
        <v>29.91</v>
      </c>
      <c r="F48" s="56">
        <v>50.73</v>
      </c>
      <c r="G48" s="33">
        <v>0.35</v>
      </c>
      <c r="H48" s="34">
        <v>0.304064</v>
      </c>
      <c r="I48" s="49">
        <v>0.35</v>
      </c>
      <c r="J48" s="51">
        <f t="shared" si="0"/>
        <v>4.4999999999999997E-3</v>
      </c>
      <c r="K48" s="20">
        <f t="shared" si="1"/>
        <v>68.713785000000001</v>
      </c>
      <c r="L48" s="21">
        <f t="shared" si="2"/>
        <v>458745.59714130004</v>
      </c>
    </row>
    <row r="49" spans="2:12" s="9" customFormat="1" x14ac:dyDescent="0.25">
      <c r="B49" s="17">
        <v>40</v>
      </c>
      <c r="C49" s="25" t="s">
        <v>67</v>
      </c>
      <c r="D49" s="19">
        <v>25298.66</v>
      </c>
      <c r="E49" s="55">
        <v>50.52</v>
      </c>
      <c r="F49" s="56">
        <v>89.69</v>
      </c>
      <c r="G49" s="33">
        <v>0.35</v>
      </c>
      <c r="H49" s="34">
        <v>0.15189750000000002</v>
      </c>
      <c r="I49" s="49">
        <v>0.35</v>
      </c>
      <c r="J49" s="51">
        <f t="shared" si="0"/>
        <v>4.4999999999999997E-3</v>
      </c>
      <c r="K49" s="20">
        <f t="shared" si="1"/>
        <v>121.48510499999999</v>
      </c>
      <c r="L49" s="21">
        <f t="shared" si="2"/>
        <v>3073410.3664592998</v>
      </c>
    </row>
    <row r="50" spans="2:12" s="9" customFormat="1" x14ac:dyDescent="0.25">
      <c r="B50" s="17">
        <v>41</v>
      </c>
      <c r="C50" s="25" t="s">
        <v>68</v>
      </c>
      <c r="D50" s="19">
        <v>1732</v>
      </c>
      <c r="E50" s="55">
        <v>36.57</v>
      </c>
      <c r="F50" s="56">
        <v>59.03</v>
      </c>
      <c r="G50" s="33">
        <v>0.35</v>
      </c>
      <c r="H50" s="34">
        <v>0.283136</v>
      </c>
      <c r="I50" s="49">
        <v>0.35</v>
      </c>
      <c r="J50" s="51">
        <f t="shared" si="0"/>
        <v>4.4999999999999997E-3</v>
      </c>
      <c r="K50" s="20">
        <f t="shared" si="1"/>
        <v>79.956135000000003</v>
      </c>
      <c r="L50" s="21">
        <f t="shared" si="2"/>
        <v>138484.02582000001</v>
      </c>
    </row>
    <row r="51" spans="2:12" s="9" customFormat="1" x14ac:dyDescent="0.25">
      <c r="B51" s="17">
        <v>42</v>
      </c>
      <c r="C51" s="25" t="s">
        <v>69</v>
      </c>
      <c r="D51" s="19">
        <v>8928.4599999999991</v>
      </c>
      <c r="E51" s="55">
        <v>33.99</v>
      </c>
      <c r="F51" s="56">
        <v>63.95</v>
      </c>
      <c r="G51" s="33">
        <v>0.35</v>
      </c>
      <c r="H51" s="34">
        <v>0.29011200000000004</v>
      </c>
      <c r="I51" s="49">
        <v>0.35</v>
      </c>
      <c r="J51" s="51">
        <f t="shared" si="0"/>
        <v>4.4999999999999997E-3</v>
      </c>
      <c r="K51" s="20">
        <f t="shared" si="1"/>
        <v>86.620275000000007</v>
      </c>
      <c r="L51" s="21">
        <f t="shared" si="2"/>
        <v>773385.66052649997</v>
      </c>
    </row>
    <row r="52" spans="2:12" s="9" customFormat="1" x14ac:dyDescent="0.25">
      <c r="B52" s="17">
        <v>43</v>
      </c>
      <c r="C52" s="25" t="s">
        <v>70</v>
      </c>
      <c r="D52" s="19">
        <v>27119.559999999998</v>
      </c>
      <c r="E52" s="55">
        <v>32.61</v>
      </c>
      <c r="F52" s="56">
        <v>38.72</v>
      </c>
      <c r="G52" s="33">
        <v>0.35</v>
      </c>
      <c r="H52" s="34">
        <v>0.181116</v>
      </c>
      <c r="I52" s="49">
        <v>0.18</v>
      </c>
      <c r="J52" s="51">
        <f t="shared" si="0"/>
        <v>4.4999999999999997E-3</v>
      </c>
      <c r="K52" s="20">
        <f t="shared" si="1"/>
        <v>45.863839999999996</v>
      </c>
      <c r="L52" s="21">
        <f t="shared" si="2"/>
        <v>1243807.1607103997</v>
      </c>
    </row>
    <row r="53" spans="2:12" s="9" customFormat="1" x14ac:dyDescent="0.25">
      <c r="B53" s="17">
        <v>44</v>
      </c>
      <c r="C53" s="25" t="s">
        <v>71</v>
      </c>
      <c r="D53" s="19">
        <v>30103.5</v>
      </c>
      <c r="E53" s="55">
        <v>33.54</v>
      </c>
      <c r="F53" s="56">
        <v>39.380000000000003</v>
      </c>
      <c r="G53" s="33">
        <v>0.35</v>
      </c>
      <c r="H53" s="34">
        <v>0.18907099999999999</v>
      </c>
      <c r="I53" s="49">
        <v>0.19</v>
      </c>
      <c r="J53" s="51">
        <f t="shared" si="0"/>
        <v>4.4999999999999997E-3</v>
      </c>
      <c r="K53" s="20">
        <f t="shared" si="1"/>
        <v>47.039410000000004</v>
      </c>
      <c r="L53" s="21">
        <f t="shared" si="2"/>
        <v>1416050.8789350002</v>
      </c>
    </row>
    <row r="54" spans="2:12" s="9" customFormat="1" x14ac:dyDescent="0.25">
      <c r="B54" s="17">
        <v>45</v>
      </c>
      <c r="C54" s="25" t="s">
        <v>72</v>
      </c>
      <c r="D54" s="19">
        <v>49920</v>
      </c>
      <c r="E54" s="55">
        <v>36.43</v>
      </c>
      <c r="F54" s="56">
        <v>43.35</v>
      </c>
      <c r="G54" s="33">
        <v>0.35</v>
      </c>
      <c r="H54" s="34">
        <v>0.18874849999999999</v>
      </c>
      <c r="I54" s="49">
        <v>0.35</v>
      </c>
      <c r="J54" s="51">
        <f t="shared" si="0"/>
        <v>4.4999999999999997E-3</v>
      </c>
      <c r="K54" s="20">
        <f t="shared" si="1"/>
        <v>58.717575000000004</v>
      </c>
      <c r="L54" s="21">
        <f t="shared" si="2"/>
        <v>2931181.344</v>
      </c>
    </row>
    <row r="55" spans="2:12" s="9" customFormat="1" x14ac:dyDescent="0.25">
      <c r="B55" s="17">
        <v>46</v>
      </c>
      <c r="C55" s="25" t="s">
        <v>73</v>
      </c>
      <c r="D55" s="19">
        <v>1</v>
      </c>
      <c r="E55" s="55">
        <v>29.95</v>
      </c>
      <c r="F55" s="56">
        <v>35.49</v>
      </c>
      <c r="G55" s="33">
        <v>0.35</v>
      </c>
      <c r="H55" s="34">
        <v>0.233792</v>
      </c>
      <c r="I55" s="49">
        <v>0.23</v>
      </c>
      <c r="J55" s="51">
        <f t="shared" si="0"/>
        <v>4.4999999999999997E-3</v>
      </c>
      <c r="K55" s="20">
        <f t="shared" si="1"/>
        <v>43.812405000000005</v>
      </c>
      <c r="L55" s="21">
        <f t="shared" si="2"/>
        <v>43.812405000000005</v>
      </c>
    </row>
    <row r="56" spans="2:12" s="9" customFormat="1" x14ac:dyDescent="0.25">
      <c r="B56" s="17">
        <v>47</v>
      </c>
      <c r="C56" s="25" t="s">
        <v>74</v>
      </c>
      <c r="D56" s="19">
        <v>7759</v>
      </c>
      <c r="E56" s="55">
        <v>28.88</v>
      </c>
      <c r="F56" s="56">
        <v>34.18</v>
      </c>
      <c r="G56" s="33">
        <v>0.35</v>
      </c>
      <c r="H56" s="34">
        <v>0.25820799999999999</v>
      </c>
      <c r="I56" s="49">
        <v>0.26</v>
      </c>
      <c r="J56" s="51">
        <f t="shared" si="0"/>
        <v>4.4999999999999997E-3</v>
      </c>
      <c r="K56" s="20">
        <f t="shared" si="1"/>
        <v>43.220610000000001</v>
      </c>
      <c r="L56" s="21">
        <f t="shared" si="2"/>
        <v>335348.71299000003</v>
      </c>
    </row>
    <row r="57" spans="2:12" s="9" customFormat="1" x14ac:dyDescent="0.25">
      <c r="B57" s="17">
        <v>48</v>
      </c>
      <c r="C57" s="25" t="s">
        <v>75</v>
      </c>
      <c r="D57" s="19">
        <v>3741.0199999999995</v>
      </c>
      <c r="E57" s="55">
        <v>31.52</v>
      </c>
      <c r="F57" s="56">
        <v>37.4</v>
      </c>
      <c r="G57" s="33">
        <v>0.35</v>
      </c>
      <c r="H57" s="34">
        <v>0.237376</v>
      </c>
      <c r="I57" s="49">
        <v>0.24</v>
      </c>
      <c r="J57" s="51">
        <f t="shared" si="0"/>
        <v>4.4999999999999997E-3</v>
      </c>
      <c r="K57" s="20">
        <f t="shared" si="1"/>
        <v>46.5443</v>
      </c>
      <c r="L57" s="21">
        <f t="shared" si="2"/>
        <v>174123.15718599997</v>
      </c>
    </row>
    <row r="58" spans="2:12" s="9" customFormat="1" x14ac:dyDescent="0.25">
      <c r="B58" s="17">
        <v>49</v>
      </c>
      <c r="C58" s="25" t="s">
        <v>76</v>
      </c>
      <c r="D58" s="19">
        <v>821</v>
      </c>
      <c r="E58" s="55">
        <v>28.69</v>
      </c>
      <c r="F58" s="56">
        <v>33.56</v>
      </c>
      <c r="G58" s="33">
        <v>0.35</v>
      </c>
      <c r="H58" s="34">
        <v>0.31472</v>
      </c>
      <c r="I58" s="49">
        <v>0.31</v>
      </c>
      <c r="J58" s="51">
        <f t="shared" si="0"/>
        <v>4.4999999999999997E-3</v>
      </c>
      <c r="K58" s="20">
        <f t="shared" si="1"/>
        <v>44.114620000000002</v>
      </c>
      <c r="L58" s="21">
        <f t="shared" si="2"/>
        <v>36218.103020000002</v>
      </c>
    </row>
    <row r="59" spans="2:12" s="9" customFormat="1" x14ac:dyDescent="0.25">
      <c r="B59" s="17">
        <v>50</v>
      </c>
      <c r="C59" s="25" t="s">
        <v>77</v>
      </c>
      <c r="D59" s="19">
        <v>7486</v>
      </c>
      <c r="E59" s="55">
        <v>30.96</v>
      </c>
      <c r="F59" s="56">
        <v>36.29</v>
      </c>
      <c r="G59" s="33">
        <v>0.35</v>
      </c>
      <c r="H59" s="34">
        <v>0.24563200000000002</v>
      </c>
      <c r="I59" s="49">
        <v>0.25</v>
      </c>
      <c r="J59" s="51">
        <f t="shared" si="0"/>
        <v>4.4999999999999997E-3</v>
      </c>
      <c r="K59" s="20">
        <f t="shared" si="1"/>
        <v>45.525804999999998</v>
      </c>
      <c r="L59" s="21">
        <f t="shared" si="2"/>
        <v>340806.17622999998</v>
      </c>
    </row>
    <row r="60" spans="2:12" s="9" customFormat="1" x14ac:dyDescent="0.25">
      <c r="B60" s="17">
        <v>51</v>
      </c>
      <c r="C60" s="25" t="s">
        <v>78</v>
      </c>
      <c r="D60" s="19">
        <v>43806</v>
      </c>
      <c r="E60" s="55">
        <v>34.9</v>
      </c>
      <c r="F60" s="56">
        <v>41.02</v>
      </c>
      <c r="G60" s="33">
        <v>0.35</v>
      </c>
      <c r="H60" s="34">
        <v>0.157552</v>
      </c>
      <c r="I60" s="49">
        <v>0.16</v>
      </c>
      <c r="J60" s="51">
        <f t="shared" si="0"/>
        <v>4.4999999999999997E-3</v>
      </c>
      <c r="K60" s="20">
        <f t="shared" si="1"/>
        <v>47.767790000000005</v>
      </c>
      <c r="L60" s="21">
        <f t="shared" si="2"/>
        <v>2092515.8087400002</v>
      </c>
    </row>
    <row r="61" spans="2:12" s="9" customFormat="1" x14ac:dyDescent="0.25">
      <c r="B61" s="17">
        <v>52</v>
      </c>
      <c r="C61" s="25" t="s">
        <v>79</v>
      </c>
      <c r="D61" s="19">
        <v>3274</v>
      </c>
      <c r="E61" s="55">
        <v>34.85</v>
      </c>
      <c r="F61" s="56">
        <v>41.43</v>
      </c>
      <c r="G61" s="33">
        <v>0.35</v>
      </c>
      <c r="H61" s="34">
        <v>0.27344000000000002</v>
      </c>
      <c r="I61" s="49">
        <v>0.35</v>
      </c>
      <c r="J61" s="51">
        <f t="shared" si="0"/>
        <v>4.4999999999999997E-3</v>
      </c>
      <c r="K61" s="20">
        <f t="shared" si="1"/>
        <v>56.116934999999998</v>
      </c>
      <c r="L61" s="21">
        <f t="shared" si="2"/>
        <v>183726.84518999999</v>
      </c>
    </row>
    <row r="62" spans="2:12" s="9" customFormat="1" x14ac:dyDescent="0.25">
      <c r="B62" s="17">
        <v>53</v>
      </c>
      <c r="C62" s="27" t="s">
        <v>80</v>
      </c>
      <c r="D62" s="19">
        <v>1</v>
      </c>
      <c r="E62" s="55">
        <v>16.53</v>
      </c>
      <c r="F62" s="56">
        <v>19.04</v>
      </c>
      <c r="G62" s="33">
        <v>0.35</v>
      </c>
      <c r="H62" s="34">
        <v>0.30127999999999999</v>
      </c>
      <c r="I62" s="49">
        <v>0.3</v>
      </c>
      <c r="J62" s="51">
        <f t="shared" si="0"/>
        <v>4.4999999999999997E-3</v>
      </c>
      <c r="K62" s="20">
        <f t="shared" si="1"/>
        <v>24.837679999999999</v>
      </c>
      <c r="L62" s="21">
        <f t="shared" si="2"/>
        <v>24.837679999999999</v>
      </c>
    </row>
    <row r="63" spans="2:12" s="9" customFormat="1" x14ac:dyDescent="0.25">
      <c r="B63" s="17">
        <v>54</v>
      </c>
      <c r="C63" s="26" t="s">
        <v>81</v>
      </c>
      <c r="D63" s="19">
        <v>2849.6800000000003</v>
      </c>
      <c r="E63" s="55">
        <v>57.07</v>
      </c>
      <c r="F63" s="56">
        <v>73.900000000000006</v>
      </c>
      <c r="G63" s="33">
        <v>0.35</v>
      </c>
      <c r="H63" s="34">
        <v>0.30137599999999998</v>
      </c>
      <c r="I63" s="49">
        <v>0.35</v>
      </c>
      <c r="J63" s="51">
        <f t="shared" si="0"/>
        <v>4.4999999999999997E-3</v>
      </c>
      <c r="K63" s="20">
        <f t="shared" si="1"/>
        <v>100.09755000000001</v>
      </c>
      <c r="L63" s="21">
        <f t="shared" si="2"/>
        <v>285245.98628400004</v>
      </c>
    </row>
    <row r="64" spans="2:12" s="9" customFormat="1" x14ac:dyDescent="0.25">
      <c r="B64" s="17">
        <v>55</v>
      </c>
      <c r="C64" s="27" t="s">
        <v>82</v>
      </c>
      <c r="D64" s="19">
        <v>2308.7199999999998</v>
      </c>
      <c r="E64" s="55">
        <v>23.75</v>
      </c>
      <c r="F64" s="56">
        <v>27.88</v>
      </c>
      <c r="G64" s="33">
        <v>0.35</v>
      </c>
      <c r="H64" s="34">
        <v>0.29763200000000001</v>
      </c>
      <c r="I64" s="49">
        <v>0.3</v>
      </c>
      <c r="J64" s="51">
        <f t="shared" si="0"/>
        <v>4.4999999999999997E-3</v>
      </c>
      <c r="K64" s="20">
        <f t="shared" si="1"/>
        <v>36.369459999999997</v>
      </c>
      <c r="L64" s="21">
        <f t="shared" si="2"/>
        <v>83966.899691199986</v>
      </c>
    </row>
    <row r="65" spans="2:12" s="9" customFormat="1" x14ac:dyDescent="0.25">
      <c r="B65" s="17">
        <v>56</v>
      </c>
      <c r="C65" s="27" t="s">
        <v>83</v>
      </c>
      <c r="D65" s="19">
        <v>1</v>
      </c>
      <c r="E65" s="55">
        <v>33.54</v>
      </c>
      <c r="F65" s="56">
        <v>39.6</v>
      </c>
      <c r="G65" s="33">
        <v>0.35</v>
      </c>
      <c r="H65" s="34">
        <v>0.28675200000000001</v>
      </c>
      <c r="I65" s="49">
        <v>0.28999999999999998</v>
      </c>
      <c r="J65" s="51">
        <f t="shared" si="0"/>
        <v>4.4999999999999997E-3</v>
      </c>
      <c r="K65" s="20">
        <f t="shared" si="1"/>
        <v>51.2622</v>
      </c>
      <c r="L65" s="21">
        <f t="shared" si="2"/>
        <v>51.2622</v>
      </c>
    </row>
    <row r="66" spans="2:12" s="9" customFormat="1" x14ac:dyDescent="0.25">
      <c r="B66" s="17">
        <v>57</v>
      </c>
      <c r="C66" s="26" t="s">
        <v>84</v>
      </c>
      <c r="D66" s="19">
        <v>7606.8066666666655</v>
      </c>
      <c r="E66" s="55">
        <v>22.57</v>
      </c>
      <c r="F66" s="56">
        <v>26.14</v>
      </c>
      <c r="G66" s="33">
        <v>0.35</v>
      </c>
      <c r="H66" s="34">
        <v>0.260384</v>
      </c>
      <c r="I66" s="49">
        <v>0.26</v>
      </c>
      <c r="J66" s="51">
        <f t="shared" si="0"/>
        <v>4.4999999999999997E-3</v>
      </c>
      <c r="K66" s="20">
        <f t="shared" si="1"/>
        <v>33.054029999999997</v>
      </c>
      <c r="L66" s="21">
        <f t="shared" si="2"/>
        <v>251435.61576419993</v>
      </c>
    </row>
    <row r="67" spans="2:12" s="9" customFormat="1" x14ac:dyDescent="0.25">
      <c r="B67" s="17">
        <v>58</v>
      </c>
      <c r="C67" s="18" t="s">
        <v>85</v>
      </c>
      <c r="D67" s="19">
        <v>1</v>
      </c>
      <c r="E67" s="55">
        <v>12.5</v>
      </c>
      <c r="F67" s="56">
        <v>14.12</v>
      </c>
      <c r="G67" s="33">
        <v>0.35</v>
      </c>
      <c r="H67" s="34">
        <v>0.25635200000000002</v>
      </c>
      <c r="I67" s="49">
        <v>0.26</v>
      </c>
      <c r="J67" s="51">
        <f t="shared" si="0"/>
        <v>4.4999999999999997E-3</v>
      </c>
      <c r="K67" s="20">
        <f t="shared" si="1"/>
        <v>17.85474</v>
      </c>
      <c r="L67" s="21">
        <f t="shared" si="2"/>
        <v>17.85474</v>
      </c>
    </row>
    <row r="68" spans="2:12" s="9" customFormat="1" x14ac:dyDescent="0.25">
      <c r="B68" s="17">
        <v>59</v>
      </c>
      <c r="C68" s="18" t="s">
        <v>86</v>
      </c>
      <c r="D68" s="19">
        <v>15111.253333333332</v>
      </c>
      <c r="E68" s="55">
        <v>23.22</v>
      </c>
      <c r="F68" s="56">
        <v>26.92</v>
      </c>
      <c r="G68" s="33">
        <v>0.35</v>
      </c>
      <c r="H68" s="34">
        <v>0.31737599999999999</v>
      </c>
      <c r="I68" s="49">
        <v>0.32</v>
      </c>
      <c r="J68" s="51">
        <f t="shared" si="0"/>
        <v>4.4999999999999997E-3</v>
      </c>
      <c r="K68" s="20">
        <f t="shared" si="1"/>
        <v>35.655540000000002</v>
      </c>
      <c r="L68" s="21">
        <f t="shared" si="2"/>
        <v>538799.89767680003</v>
      </c>
    </row>
    <row r="69" spans="2:12" s="9" customFormat="1" x14ac:dyDescent="0.25">
      <c r="B69" s="17">
        <v>60</v>
      </c>
      <c r="C69" s="18" t="s">
        <v>87</v>
      </c>
      <c r="D69" s="19">
        <v>573</v>
      </c>
      <c r="E69" s="55">
        <v>23.47</v>
      </c>
      <c r="F69" s="56">
        <v>27.2</v>
      </c>
      <c r="G69" s="33">
        <v>0.35</v>
      </c>
      <c r="H69" s="34">
        <v>0.27318399999999998</v>
      </c>
      <c r="I69" s="49">
        <v>0.27</v>
      </c>
      <c r="J69" s="51">
        <f t="shared" si="0"/>
        <v>4.4999999999999997E-3</v>
      </c>
      <c r="K69" s="20">
        <f t="shared" si="1"/>
        <v>34.666399999999996</v>
      </c>
      <c r="L69" s="21">
        <f t="shared" si="2"/>
        <v>19863.847199999997</v>
      </c>
    </row>
    <row r="70" spans="2:12" s="9" customFormat="1" x14ac:dyDescent="0.25">
      <c r="B70" s="17">
        <v>61</v>
      </c>
      <c r="C70" s="27" t="s">
        <v>88</v>
      </c>
      <c r="D70" s="19">
        <v>1</v>
      </c>
      <c r="E70" s="55">
        <v>14.04</v>
      </c>
      <c r="F70" s="56">
        <v>25.14</v>
      </c>
      <c r="G70" s="33">
        <v>0.35</v>
      </c>
      <c r="H70" s="34">
        <v>0.29955199999999998</v>
      </c>
      <c r="I70" s="49">
        <v>0.3</v>
      </c>
      <c r="J70" s="51">
        <f t="shared" si="0"/>
        <v>4.4999999999999997E-3</v>
      </c>
      <c r="K70" s="20">
        <f t="shared" si="1"/>
        <v>32.79513</v>
      </c>
      <c r="L70" s="21">
        <f t="shared" si="2"/>
        <v>32.79513</v>
      </c>
    </row>
    <row r="71" spans="2:12" s="9" customFormat="1" x14ac:dyDescent="0.25">
      <c r="B71" s="17">
        <v>62</v>
      </c>
      <c r="C71" s="27" t="s">
        <v>89</v>
      </c>
      <c r="D71" s="19">
        <v>895</v>
      </c>
      <c r="E71" s="55">
        <v>19.61</v>
      </c>
      <c r="F71" s="56">
        <v>22.79</v>
      </c>
      <c r="G71" s="33">
        <v>0.35</v>
      </c>
      <c r="H71" s="34">
        <v>0.30870400000000003</v>
      </c>
      <c r="I71" s="49">
        <v>0.31</v>
      </c>
      <c r="J71" s="51">
        <f t="shared" si="0"/>
        <v>4.4999999999999997E-3</v>
      </c>
      <c r="K71" s="20">
        <f t="shared" si="1"/>
        <v>29.957455</v>
      </c>
      <c r="L71" s="21">
        <f t="shared" si="2"/>
        <v>26811.922224999998</v>
      </c>
    </row>
    <row r="72" spans="2:12" s="9" customFormat="1" x14ac:dyDescent="0.25">
      <c r="B72" s="17">
        <v>63</v>
      </c>
      <c r="C72" s="27" t="s">
        <v>90</v>
      </c>
      <c r="D72" s="19">
        <v>13859.54</v>
      </c>
      <c r="E72" s="55">
        <v>20.85</v>
      </c>
      <c r="F72" s="56">
        <v>24.31</v>
      </c>
      <c r="G72" s="33">
        <v>0.35</v>
      </c>
      <c r="H72" s="34">
        <v>0.28182400000000002</v>
      </c>
      <c r="I72" s="49">
        <v>0.28000000000000003</v>
      </c>
      <c r="J72" s="51">
        <f t="shared" si="0"/>
        <v>4.4999999999999997E-3</v>
      </c>
      <c r="K72" s="20">
        <f t="shared" si="1"/>
        <v>31.226194999999997</v>
      </c>
      <c r="L72" s="21">
        <f t="shared" si="2"/>
        <v>432780.69865029998</v>
      </c>
    </row>
    <row r="73" spans="2:12" s="9" customFormat="1" x14ac:dyDescent="0.25">
      <c r="B73" s="17">
        <v>64</v>
      </c>
      <c r="C73" s="27" t="s">
        <v>91</v>
      </c>
      <c r="D73" s="19">
        <v>14706.86</v>
      </c>
      <c r="E73" s="55">
        <v>21.88</v>
      </c>
      <c r="F73" s="56">
        <v>25.59</v>
      </c>
      <c r="G73" s="33">
        <v>0.35</v>
      </c>
      <c r="H73" s="34">
        <v>0.30764800000000003</v>
      </c>
      <c r="I73" s="49">
        <v>0.31</v>
      </c>
      <c r="J73" s="51">
        <f t="shared" si="0"/>
        <v>4.4999999999999997E-3</v>
      </c>
      <c r="K73" s="20">
        <f t="shared" si="1"/>
        <v>33.638055000000001</v>
      </c>
      <c r="L73" s="21">
        <f t="shared" si="2"/>
        <v>494710.16555730003</v>
      </c>
    </row>
    <row r="74" spans="2:12" s="9" customFormat="1" x14ac:dyDescent="0.25">
      <c r="B74" s="17">
        <v>65</v>
      </c>
      <c r="C74" s="27" t="s">
        <v>92</v>
      </c>
      <c r="D74" s="19">
        <v>10316</v>
      </c>
      <c r="E74" s="55">
        <v>32.049999999999997</v>
      </c>
      <c r="F74" s="56">
        <v>37.6</v>
      </c>
      <c r="G74" s="33">
        <v>0.35</v>
      </c>
      <c r="H74" s="34">
        <v>0.30086400000000002</v>
      </c>
      <c r="I74" s="49">
        <v>0.3</v>
      </c>
      <c r="J74" s="51">
        <f t="shared" si="0"/>
        <v>4.4999999999999997E-3</v>
      </c>
      <c r="K74" s="20">
        <f t="shared" si="1"/>
        <v>49.049199999999999</v>
      </c>
      <c r="L74" s="21">
        <f t="shared" si="2"/>
        <v>505991.54719999997</v>
      </c>
    </row>
    <row r="75" spans="2:12" s="9" customFormat="1" x14ac:dyDescent="0.25">
      <c r="B75" s="17">
        <v>66</v>
      </c>
      <c r="C75" s="27" t="s">
        <v>93</v>
      </c>
      <c r="D75" s="19">
        <v>4389.5</v>
      </c>
      <c r="E75" s="55">
        <v>26.65</v>
      </c>
      <c r="F75" s="56">
        <v>42.7</v>
      </c>
      <c r="G75" s="33">
        <v>0.35</v>
      </c>
      <c r="H75" s="34">
        <v>0.23164800000000002</v>
      </c>
      <c r="I75" s="49">
        <v>0.35</v>
      </c>
      <c r="J75" s="51">
        <f t="shared" ref="J75:J127" si="3">IF($J$9="","",$J$9)</f>
        <v>4.4999999999999997E-3</v>
      </c>
      <c r="K75" s="20">
        <f t="shared" ref="K75:K127" si="4">IFERROR(F75+(F75*I75)+(F75*J75),"")</f>
        <v>57.837150000000001</v>
      </c>
      <c r="L75" s="21">
        <f t="shared" ref="L75:L127" si="5">IFERROR(D75*K75,"")</f>
        <v>253876.16992499999</v>
      </c>
    </row>
    <row r="76" spans="2:12" s="9" customFormat="1" x14ac:dyDescent="0.25">
      <c r="B76" s="17">
        <v>67</v>
      </c>
      <c r="C76" s="27" t="s">
        <v>94</v>
      </c>
      <c r="D76" s="19">
        <v>42799.8</v>
      </c>
      <c r="E76" s="55">
        <v>29.76</v>
      </c>
      <c r="F76" s="56">
        <v>48.88</v>
      </c>
      <c r="G76" s="33">
        <v>0.35</v>
      </c>
      <c r="H76" s="34">
        <v>0.18459900000000001</v>
      </c>
      <c r="I76" s="49">
        <v>0.35</v>
      </c>
      <c r="J76" s="51">
        <f t="shared" si="3"/>
        <v>4.4999999999999997E-3</v>
      </c>
      <c r="K76" s="20">
        <f t="shared" si="4"/>
        <v>66.20796</v>
      </c>
      <c r="L76" s="21">
        <f t="shared" si="5"/>
        <v>2833687.4464080003</v>
      </c>
    </row>
    <row r="77" spans="2:12" s="9" customFormat="1" x14ac:dyDescent="0.25">
      <c r="B77" s="17">
        <v>68</v>
      </c>
      <c r="C77" s="27" t="s">
        <v>95</v>
      </c>
      <c r="D77" s="19">
        <v>2436.3799999999997</v>
      </c>
      <c r="E77" s="55">
        <v>42.52</v>
      </c>
      <c r="F77" s="56">
        <v>58.74</v>
      </c>
      <c r="G77" s="33">
        <v>0.35</v>
      </c>
      <c r="H77" s="34">
        <v>0.26451200000000002</v>
      </c>
      <c r="I77" s="49">
        <v>0.35</v>
      </c>
      <c r="J77" s="51">
        <f t="shared" si="3"/>
        <v>4.4999999999999997E-3</v>
      </c>
      <c r="K77" s="20">
        <f t="shared" si="4"/>
        <v>79.563330000000008</v>
      </c>
      <c r="L77" s="21">
        <f t="shared" si="5"/>
        <v>193846.50594539999</v>
      </c>
    </row>
    <row r="78" spans="2:12" s="9" customFormat="1" x14ac:dyDescent="0.25">
      <c r="B78" s="17">
        <v>69</v>
      </c>
      <c r="C78" s="27" t="s">
        <v>96</v>
      </c>
      <c r="D78" s="19">
        <v>1</v>
      </c>
      <c r="E78" s="55">
        <v>26.92</v>
      </c>
      <c r="F78" s="56">
        <v>31.79</v>
      </c>
      <c r="G78" s="33">
        <v>0.35</v>
      </c>
      <c r="H78" s="34">
        <v>0.30835200000000001</v>
      </c>
      <c r="I78" s="49">
        <v>0.31</v>
      </c>
      <c r="J78" s="51">
        <f t="shared" si="3"/>
        <v>4.4999999999999997E-3</v>
      </c>
      <c r="K78" s="20">
        <f t="shared" si="4"/>
        <v>41.787954999999997</v>
      </c>
      <c r="L78" s="21">
        <f t="shared" si="5"/>
        <v>41.787954999999997</v>
      </c>
    </row>
    <row r="79" spans="2:12" s="9" customFormat="1" x14ac:dyDescent="0.25">
      <c r="B79" s="17">
        <v>70</v>
      </c>
      <c r="C79" s="27" t="s">
        <v>97</v>
      </c>
      <c r="D79" s="19">
        <v>1</v>
      </c>
      <c r="E79" s="55">
        <v>28.75</v>
      </c>
      <c r="F79" s="56">
        <v>34.020000000000003</v>
      </c>
      <c r="G79" s="33">
        <v>0.35</v>
      </c>
      <c r="H79" s="34">
        <v>0.23116799999999998</v>
      </c>
      <c r="I79" s="49">
        <v>0.23</v>
      </c>
      <c r="J79" s="51">
        <f t="shared" si="3"/>
        <v>4.4999999999999997E-3</v>
      </c>
      <c r="K79" s="20">
        <f t="shared" si="4"/>
        <v>41.997690000000006</v>
      </c>
      <c r="L79" s="21">
        <f t="shared" si="5"/>
        <v>41.997690000000006</v>
      </c>
    </row>
    <row r="80" spans="2:12" s="9" customFormat="1" x14ac:dyDescent="0.25">
      <c r="B80" s="17">
        <v>71</v>
      </c>
      <c r="C80" s="27" t="s">
        <v>98</v>
      </c>
      <c r="D80" s="19">
        <v>2436.3799999999997</v>
      </c>
      <c r="E80" s="55">
        <v>32.090000000000003</v>
      </c>
      <c r="F80" s="56">
        <v>38.090000000000003</v>
      </c>
      <c r="G80" s="33">
        <v>0.35</v>
      </c>
      <c r="H80" s="34">
        <v>0.28825600000000001</v>
      </c>
      <c r="I80" s="49">
        <v>0.28999999999999998</v>
      </c>
      <c r="J80" s="51">
        <f t="shared" si="3"/>
        <v>4.4999999999999997E-3</v>
      </c>
      <c r="K80" s="20">
        <f t="shared" si="4"/>
        <v>49.307505000000006</v>
      </c>
      <c r="L80" s="21">
        <f t="shared" si="5"/>
        <v>120131.8190319</v>
      </c>
    </row>
    <row r="81" spans="2:12" s="9" customFormat="1" x14ac:dyDescent="0.25">
      <c r="B81" s="17">
        <v>72</v>
      </c>
      <c r="C81" s="27" t="s">
        <v>99</v>
      </c>
      <c r="D81" s="19">
        <v>1</v>
      </c>
      <c r="E81" s="55">
        <v>61.02</v>
      </c>
      <c r="F81" s="56">
        <v>81.489999999999995</v>
      </c>
      <c r="G81" s="33">
        <v>0.35</v>
      </c>
      <c r="H81" s="34">
        <v>0.28128000000000003</v>
      </c>
      <c r="I81" s="49">
        <v>0.35</v>
      </c>
      <c r="J81" s="51">
        <f t="shared" si="3"/>
        <v>4.4999999999999997E-3</v>
      </c>
      <c r="K81" s="20">
        <f t="shared" si="4"/>
        <v>110.37820499999998</v>
      </c>
      <c r="L81" s="21">
        <f t="shared" si="5"/>
        <v>110.37820499999998</v>
      </c>
    </row>
    <row r="82" spans="2:12" s="9" customFormat="1" x14ac:dyDescent="0.25">
      <c r="B82" s="17">
        <v>73</v>
      </c>
      <c r="C82" s="18" t="s">
        <v>100</v>
      </c>
      <c r="D82" s="19">
        <v>283</v>
      </c>
      <c r="E82" s="55">
        <v>23.92</v>
      </c>
      <c r="F82" s="56">
        <v>27.78</v>
      </c>
      <c r="G82" s="33">
        <v>0.35</v>
      </c>
      <c r="H82" s="34">
        <v>0.31779200000000002</v>
      </c>
      <c r="I82" s="49">
        <v>0.32</v>
      </c>
      <c r="J82" s="51">
        <f t="shared" si="3"/>
        <v>4.4999999999999997E-3</v>
      </c>
      <c r="K82" s="20">
        <f t="shared" si="4"/>
        <v>36.794610000000006</v>
      </c>
      <c r="L82" s="21">
        <f t="shared" si="5"/>
        <v>10412.874630000002</v>
      </c>
    </row>
    <row r="83" spans="2:12" s="9" customFormat="1" x14ac:dyDescent="0.25">
      <c r="B83" s="17">
        <v>74</v>
      </c>
      <c r="C83" s="26" t="s">
        <v>101</v>
      </c>
      <c r="D83" s="19">
        <v>497.5</v>
      </c>
      <c r="E83" s="55">
        <v>21.43</v>
      </c>
      <c r="F83" s="56">
        <v>24.74</v>
      </c>
      <c r="G83" s="33">
        <v>0.35</v>
      </c>
      <c r="H83" s="34">
        <v>0.28428799999999999</v>
      </c>
      <c r="I83" s="49">
        <v>0.28000000000000003</v>
      </c>
      <c r="J83" s="51">
        <f t="shared" si="3"/>
        <v>4.4999999999999997E-3</v>
      </c>
      <c r="K83" s="20">
        <f t="shared" si="4"/>
        <v>31.778529999999996</v>
      </c>
      <c r="L83" s="21">
        <f t="shared" si="5"/>
        <v>15809.818674999999</v>
      </c>
    </row>
    <row r="84" spans="2:12" s="9" customFormat="1" x14ac:dyDescent="0.25">
      <c r="B84" s="17">
        <v>75</v>
      </c>
      <c r="C84" s="18" t="s">
        <v>102</v>
      </c>
      <c r="D84" s="19">
        <v>1</v>
      </c>
      <c r="E84" s="55">
        <v>14.22</v>
      </c>
      <c r="F84" s="56">
        <v>16.34</v>
      </c>
      <c r="G84" s="33">
        <v>0.35</v>
      </c>
      <c r="H84" s="34">
        <v>0.24393599999999999</v>
      </c>
      <c r="I84" s="49">
        <v>0.24</v>
      </c>
      <c r="J84" s="51">
        <f t="shared" si="3"/>
        <v>4.4999999999999997E-3</v>
      </c>
      <c r="K84" s="20">
        <f t="shared" si="4"/>
        <v>20.335130000000003</v>
      </c>
      <c r="L84" s="21">
        <f t="shared" si="5"/>
        <v>20.335130000000003</v>
      </c>
    </row>
    <row r="85" spans="2:12" s="9" customFormat="1" x14ac:dyDescent="0.25">
      <c r="B85" s="17">
        <v>76</v>
      </c>
      <c r="C85" s="27" t="s">
        <v>103</v>
      </c>
      <c r="D85" s="19">
        <v>1</v>
      </c>
      <c r="E85" s="55">
        <v>30.06</v>
      </c>
      <c r="F85" s="56">
        <v>35.61</v>
      </c>
      <c r="G85" s="33">
        <v>0.35</v>
      </c>
      <c r="H85" s="34">
        <v>0.28172799999999998</v>
      </c>
      <c r="I85" s="49">
        <v>0.28000000000000003</v>
      </c>
      <c r="J85" s="51">
        <f t="shared" si="3"/>
        <v>4.4999999999999997E-3</v>
      </c>
      <c r="K85" s="20">
        <f t="shared" si="4"/>
        <v>45.741045</v>
      </c>
      <c r="L85" s="21">
        <f t="shared" si="5"/>
        <v>45.741045</v>
      </c>
    </row>
    <row r="86" spans="2:12" s="9" customFormat="1" x14ac:dyDescent="0.25">
      <c r="B86" s="17">
        <v>77</v>
      </c>
      <c r="C86" s="27" t="s">
        <v>104</v>
      </c>
      <c r="D86" s="19">
        <v>15283.1</v>
      </c>
      <c r="E86" s="55">
        <v>26.29</v>
      </c>
      <c r="F86" s="56">
        <v>31.02</v>
      </c>
      <c r="G86" s="33">
        <v>0.35</v>
      </c>
      <c r="H86" s="34">
        <v>0.21044199999999999</v>
      </c>
      <c r="I86" s="49">
        <v>0.21</v>
      </c>
      <c r="J86" s="51">
        <f t="shared" si="3"/>
        <v>4.4999999999999997E-3</v>
      </c>
      <c r="K86" s="20">
        <f t="shared" si="4"/>
        <v>37.673789999999997</v>
      </c>
      <c r="L86" s="21">
        <f t="shared" si="5"/>
        <v>575772.29994900001</v>
      </c>
    </row>
    <row r="87" spans="2:12" s="9" customFormat="1" x14ac:dyDescent="0.25">
      <c r="B87" s="17">
        <v>78</v>
      </c>
      <c r="C87" s="27" t="s">
        <v>105</v>
      </c>
      <c r="D87" s="19">
        <v>28157.08</v>
      </c>
      <c r="E87" s="55">
        <v>28.25</v>
      </c>
      <c r="F87" s="56">
        <v>33.409999999999997</v>
      </c>
      <c r="G87" s="33">
        <v>0.35</v>
      </c>
      <c r="H87" s="34">
        <v>0.1865125</v>
      </c>
      <c r="I87" s="49">
        <v>0.19</v>
      </c>
      <c r="J87" s="51">
        <f t="shared" si="3"/>
        <v>4.4999999999999997E-3</v>
      </c>
      <c r="K87" s="20">
        <f t="shared" si="4"/>
        <v>39.908244999999994</v>
      </c>
      <c r="L87" s="21">
        <f t="shared" si="5"/>
        <v>1123699.6471245999</v>
      </c>
    </row>
    <row r="88" spans="2:12" s="9" customFormat="1" x14ac:dyDescent="0.25">
      <c r="B88" s="17">
        <v>79</v>
      </c>
      <c r="C88" s="27" t="s">
        <v>106</v>
      </c>
      <c r="D88" s="19">
        <v>1</v>
      </c>
      <c r="E88" s="55">
        <v>31.65</v>
      </c>
      <c r="F88" s="56">
        <v>37.549999999999997</v>
      </c>
      <c r="G88" s="33">
        <v>0.35</v>
      </c>
      <c r="H88" s="34">
        <v>0.27868799999999999</v>
      </c>
      <c r="I88" s="49">
        <v>0.28000000000000003</v>
      </c>
      <c r="J88" s="51">
        <f t="shared" si="3"/>
        <v>4.4999999999999997E-3</v>
      </c>
      <c r="K88" s="20">
        <f t="shared" si="4"/>
        <v>48.232974999999996</v>
      </c>
      <c r="L88" s="21">
        <f t="shared" si="5"/>
        <v>48.232974999999996</v>
      </c>
    </row>
    <row r="89" spans="2:12" s="9" customFormat="1" x14ac:dyDescent="0.25">
      <c r="B89" s="17">
        <v>80</v>
      </c>
      <c r="C89" s="26" t="s">
        <v>107</v>
      </c>
      <c r="D89" s="19">
        <v>4861</v>
      </c>
      <c r="E89" s="55">
        <v>12.5</v>
      </c>
      <c r="F89" s="56">
        <v>14.32</v>
      </c>
      <c r="G89" s="33">
        <v>0.35</v>
      </c>
      <c r="H89" s="34">
        <v>0.25507200000000002</v>
      </c>
      <c r="I89" s="49">
        <v>0.26</v>
      </c>
      <c r="J89" s="51">
        <f t="shared" si="3"/>
        <v>4.4999999999999997E-3</v>
      </c>
      <c r="K89" s="20">
        <f t="shared" si="4"/>
        <v>18.10764</v>
      </c>
      <c r="L89" s="21">
        <f t="shared" si="5"/>
        <v>88021.238039999997</v>
      </c>
    </row>
    <row r="90" spans="2:12" s="9" customFormat="1" x14ac:dyDescent="0.25">
      <c r="B90" s="17">
        <v>81</v>
      </c>
      <c r="C90" s="18" t="s">
        <v>108</v>
      </c>
      <c r="D90" s="19">
        <v>16483.739999999998</v>
      </c>
      <c r="E90" s="55">
        <v>21.47</v>
      </c>
      <c r="F90" s="56">
        <v>25.08</v>
      </c>
      <c r="G90" s="33">
        <v>0.35</v>
      </c>
      <c r="H90" s="34">
        <v>0.24784</v>
      </c>
      <c r="I90" s="49">
        <v>0.25</v>
      </c>
      <c r="J90" s="51">
        <f t="shared" si="3"/>
        <v>4.4999999999999997E-3</v>
      </c>
      <c r="K90" s="20">
        <f t="shared" si="4"/>
        <v>31.462859999999999</v>
      </c>
      <c r="L90" s="21">
        <f t="shared" si="5"/>
        <v>518625.6038963999</v>
      </c>
    </row>
    <row r="91" spans="2:12" s="9" customFormat="1" x14ac:dyDescent="0.25">
      <c r="B91" s="17">
        <v>82</v>
      </c>
      <c r="C91" s="27" t="s">
        <v>109</v>
      </c>
      <c r="D91" s="19">
        <v>115680.71999999994</v>
      </c>
      <c r="E91" s="55">
        <v>21.51</v>
      </c>
      <c r="F91" s="56">
        <v>24.96</v>
      </c>
      <c r="G91" s="33">
        <v>0.35</v>
      </c>
      <c r="H91" s="34">
        <v>0.266592</v>
      </c>
      <c r="I91" s="49">
        <v>0.27</v>
      </c>
      <c r="J91" s="51">
        <f t="shared" si="3"/>
        <v>4.4999999999999997E-3</v>
      </c>
      <c r="K91" s="20">
        <f t="shared" si="4"/>
        <v>31.811520000000002</v>
      </c>
      <c r="L91" s="21">
        <f t="shared" si="5"/>
        <v>3679979.5378943984</v>
      </c>
    </row>
    <row r="92" spans="2:12" s="9" customFormat="1" x14ac:dyDescent="0.25">
      <c r="B92" s="17">
        <v>83</v>
      </c>
      <c r="C92" s="26" t="s">
        <v>110</v>
      </c>
      <c r="D92" s="19">
        <v>225</v>
      </c>
      <c r="E92" s="55">
        <v>28.27</v>
      </c>
      <c r="F92" s="56">
        <v>33.03</v>
      </c>
      <c r="G92" s="33">
        <v>0.35</v>
      </c>
      <c r="H92" s="34">
        <v>0.27772800000000003</v>
      </c>
      <c r="I92" s="49">
        <v>0.28000000000000003</v>
      </c>
      <c r="J92" s="51">
        <f t="shared" si="3"/>
        <v>4.4999999999999997E-3</v>
      </c>
      <c r="K92" s="20">
        <f t="shared" si="4"/>
        <v>42.427035000000004</v>
      </c>
      <c r="L92" s="21">
        <f t="shared" si="5"/>
        <v>9546.0828750000001</v>
      </c>
    </row>
    <row r="93" spans="2:12" s="9" customFormat="1" x14ac:dyDescent="0.25">
      <c r="B93" s="17">
        <v>84</v>
      </c>
      <c r="C93" s="27" t="s">
        <v>111</v>
      </c>
      <c r="D93" s="19">
        <v>1</v>
      </c>
      <c r="E93" s="55">
        <v>29.81</v>
      </c>
      <c r="F93" s="56">
        <v>35.31</v>
      </c>
      <c r="G93" s="33">
        <v>0.35</v>
      </c>
      <c r="H93" s="34">
        <v>0.239008</v>
      </c>
      <c r="I93" s="49">
        <v>0.24</v>
      </c>
      <c r="J93" s="51">
        <f t="shared" si="3"/>
        <v>4.4999999999999997E-3</v>
      </c>
      <c r="K93" s="20">
        <f t="shared" si="4"/>
        <v>43.943295000000006</v>
      </c>
      <c r="L93" s="21">
        <f t="shared" si="5"/>
        <v>43.943295000000006</v>
      </c>
    </row>
    <row r="94" spans="2:12" s="9" customFormat="1" x14ac:dyDescent="0.25">
      <c r="B94" s="17">
        <v>85</v>
      </c>
      <c r="C94" s="27" t="s">
        <v>112</v>
      </c>
      <c r="D94" s="19">
        <v>1</v>
      </c>
      <c r="E94" s="55">
        <v>32.06</v>
      </c>
      <c r="F94" s="56">
        <v>38.049999999999997</v>
      </c>
      <c r="G94" s="33">
        <v>0.35</v>
      </c>
      <c r="H94" s="34">
        <v>0.22688000000000003</v>
      </c>
      <c r="I94" s="49">
        <v>0.23</v>
      </c>
      <c r="J94" s="51">
        <f t="shared" si="3"/>
        <v>4.4999999999999997E-3</v>
      </c>
      <c r="K94" s="20">
        <f t="shared" si="4"/>
        <v>46.972724999999997</v>
      </c>
      <c r="L94" s="21">
        <f t="shared" si="5"/>
        <v>46.972724999999997</v>
      </c>
    </row>
    <row r="95" spans="2:12" s="9" customFormat="1" x14ac:dyDescent="0.25">
      <c r="B95" s="17">
        <v>86</v>
      </c>
      <c r="C95" s="27" t="s">
        <v>113</v>
      </c>
      <c r="D95" s="19">
        <v>1598</v>
      </c>
      <c r="E95" s="55">
        <v>36.11</v>
      </c>
      <c r="F95" s="56">
        <v>42.96</v>
      </c>
      <c r="G95" s="33">
        <v>0.35</v>
      </c>
      <c r="H95" s="34">
        <v>0.31353599999999998</v>
      </c>
      <c r="I95" s="49">
        <v>0.35</v>
      </c>
      <c r="J95" s="51">
        <f t="shared" si="3"/>
        <v>4.4999999999999997E-3</v>
      </c>
      <c r="K95" s="20">
        <f t="shared" si="4"/>
        <v>58.189320000000002</v>
      </c>
      <c r="L95" s="21">
        <f t="shared" si="5"/>
        <v>92986.533360000001</v>
      </c>
    </row>
    <row r="96" spans="2:12" s="9" customFormat="1" x14ac:dyDescent="0.25">
      <c r="B96" s="17">
        <v>87</v>
      </c>
      <c r="C96" s="27" t="s">
        <v>114</v>
      </c>
      <c r="D96" s="19">
        <v>194240.75333333336</v>
      </c>
      <c r="E96" s="55">
        <v>27.69</v>
      </c>
      <c r="F96" s="56">
        <v>31.67</v>
      </c>
      <c r="G96" s="33">
        <v>0.35</v>
      </c>
      <c r="H96" s="34">
        <v>0.1994985</v>
      </c>
      <c r="I96" s="49">
        <v>0.2</v>
      </c>
      <c r="J96" s="51">
        <f t="shared" si="3"/>
        <v>4.4999999999999997E-3</v>
      </c>
      <c r="K96" s="20">
        <f t="shared" si="4"/>
        <v>38.146515000000008</v>
      </c>
      <c r="L96" s="21">
        <f t="shared" si="5"/>
        <v>7409607.8106413027</v>
      </c>
    </row>
    <row r="97" spans="2:12" s="9" customFormat="1" x14ac:dyDescent="0.25">
      <c r="B97" s="17">
        <v>88</v>
      </c>
      <c r="C97" s="27" t="s">
        <v>115</v>
      </c>
      <c r="D97" s="19">
        <v>872.5</v>
      </c>
      <c r="E97" s="55">
        <v>34.630000000000003</v>
      </c>
      <c r="F97" s="56">
        <v>40</v>
      </c>
      <c r="G97" s="33">
        <v>0.35</v>
      </c>
      <c r="H97" s="34">
        <v>0.269152</v>
      </c>
      <c r="I97" s="49">
        <v>0.27</v>
      </c>
      <c r="J97" s="51">
        <f t="shared" si="3"/>
        <v>4.4999999999999997E-3</v>
      </c>
      <c r="K97" s="20">
        <f t="shared" si="4"/>
        <v>50.98</v>
      </c>
      <c r="L97" s="21">
        <f t="shared" si="5"/>
        <v>44480.049999999996</v>
      </c>
    </row>
    <row r="98" spans="2:12" s="9" customFormat="1" x14ac:dyDescent="0.25">
      <c r="B98" s="17">
        <v>89</v>
      </c>
      <c r="C98" s="27" t="s">
        <v>116</v>
      </c>
      <c r="D98" s="19">
        <v>39638.759999999995</v>
      </c>
      <c r="E98" s="55">
        <v>43.12</v>
      </c>
      <c r="F98" s="56">
        <v>50.35</v>
      </c>
      <c r="G98" s="33">
        <v>0.35</v>
      </c>
      <c r="H98" s="34">
        <v>0.29648000000000002</v>
      </c>
      <c r="I98" s="49">
        <v>0.3</v>
      </c>
      <c r="J98" s="51">
        <f t="shared" si="3"/>
        <v>4.4999999999999997E-3</v>
      </c>
      <c r="K98" s="20">
        <f t="shared" si="4"/>
        <v>65.681574999999995</v>
      </c>
      <c r="L98" s="21">
        <f t="shared" si="5"/>
        <v>2603536.1878469996</v>
      </c>
    </row>
    <row r="99" spans="2:12" s="9" customFormat="1" x14ac:dyDescent="0.25">
      <c r="B99" s="17">
        <v>90</v>
      </c>
      <c r="C99" s="27" t="s">
        <v>117</v>
      </c>
      <c r="D99" s="19">
        <v>1</v>
      </c>
      <c r="E99" s="55">
        <v>32.6</v>
      </c>
      <c r="F99" s="56">
        <v>38.5</v>
      </c>
      <c r="G99" s="33">
        <v>0.35</v>
      </c>
      <c r="H99" s="34">
        <v>0.24624000000000001</v>
      </c>
      <c r="I99" s="49">
        <v>0.25</v>
      </c>
      <c r="J99" s="51">
        <f t="shared" si="3"/>
        <v>4.4999999999999997E-3</v>
      </c>
      <c r="K99" s="20">
        <f t="shared" si="4"/>
        <v>48.298250000000003</v>
      </c>
      <c r="L99" s="21">
        <f t="shared" si="5"/>
        <v>48.298250000000003</v>
      </c>
    </row>
    <row r="100" spans="2:12" s="9" customFormat="1" x14ac:dyDescent="0.25">
      <c r="B100" s="17">
        <v>91</v>
      </c>
      <c r="C100" s="27" t="s">
        <v>118</v>
      </c>
      <c r="D100" s="19">
        <v>1</v>
      </c>
      <c r="E100" s="55">
        <v>41.77</v>
      </c>
      <c r="F100" s="56">
        <v>49.23</v>
      </c>
      <c r="G100" s="33">
        <v>0.35</v>
      </c>
      <c r="H100" s="34">
        <v>0.31584000000000001</v>
      </c>
      <c r="I100" s="49">
        <v>0.32</v>
      </c>
      <c r="J100" s="51">
        <f t="shared" si="3"/>
        <v>4.4999999999999997E-3</v>
      </c>
      <c r="K100" s="20">
        <f t="shared" si="4"/>
        <v>65.205134999999999</v>
      </c>
      <c r="L100" s="21">
        <f t="shared" si="5"/>
        <v>65.205134999999999</v>
      </c>
    </row>
    <row r="101" spans="2:12" s="9" customFormat="1" x14ac:dyDescent="0.25">
      <c r="B101" s="17">
        <v>92</v>
      </c>
      <c r="C101" s="27" t="s">
        <v>119</v>
      </c>
      <c r="D101" s="19">
        <v>29917</v>
      </c>
      <c r="E101" s="55">
        <v>27.88</v>
      </c>
      <c r="F101" s="56">
        <v>32.630000000000003</v>
      </c>
      <c r="G101" s="33">
        <v>0.35</v>
      </c>
      <c r="H101" s="34">
        <v>0.21145249999999999</v>
      </c>
      <c r="I101" s="49">
        <v>0.21</v>
      </c>
      <c r="J101" s="51">
        <f t="shared" si="3"/>
        <v>4.4999999999999997E-3</v>
      </c>
      <c r="K101" s="20">
        <f t="shared" si="4"/>
        <v>39.629135000000005</v>
      </c>
      <c r="L101" s="21">
        <f t="shared" si="5"/>
        <v>1185584.8317950002</v>
      </c>
    </row>
    <row r="102" spans="2:12" s="9" customFormat="1" x14ac:dyDescent="0.25">
      <c r="B102" s="17">
        <v>93</v>
      </c>
      <c r="C102" s="27" t="s">
        <v>120</v>
      </c>
      <c r="D102" s="19">
        <v>6386.373333333333</v>
      </c>
      <c r="E102" s="55">
        <v>47.58</v>
      </c>
      <c r="F102" s="56">
        <v>55.23</v>
      </c>
      <c r="G102" s="33">
        <v>0.35</v>
      </c>
      <c r="H102" s="34">
        <v>0.26179200000000002</v>
      </c>
      <c r="I102" s="49">
        <v>0.26</v>
      </c>
      <c r="J102" s="51">
        <f t="shared" si="3"/>
        <v>4.4999999999999997E-3</v>
      </c>
      <c r="K102" s="20">
        <f t="shared" si="4"/>
        <v>69.838335000000001</v>
      </c>
      <c r="L102" s="21">
        <f t="shared" si="5"/>
        <v>446013.68028839998</v>
      </c>
    </row>
    <row r="103" spans="2:12" s="9" customFormat="1" x14ac:dyDescent="0.25">
      <c r="B103" s="17">
        <v>94</v>
      </c>
      <c r="C103" s="27" t="s">
        <v>121</v>
      </c>
      <c r="D103" s="19">
        <v>1</v>
      </c>
      <c r="E103" s="55">
        <v>15.4</v>
      </c>
      <c r="F103" s="56">
        <v>17.989999999999998</v>
      </c>
      <c r="G103" s="33">
        <v>0.35</v>
      </c>
      <c r="H103" s="34">
        <v>0.29740800000000001</v>
      </c>
      <c r="I103" s="49">
        <v>0.3</v>
      </c>
      <c r="J103" s="51">
        <f t="shared" si="3"/>
        <v>4.4999999999999997E-3</v>
      </c>
      <c r="K103" s="20">
        <f t="shared" si="4"/>
        <v>23.467954999999996</v>
      </c>
      <c r="L103" s="21">
        <f t="shared" si="5"/>
        <v>23.467954999999996</v>
      </c>
    </row>
    <row r="104" spans="2:12" s="9" customFormat="1" x14ac:dyDescent="0.25">
      <c r="B104" s="17">
        <v>95</v>
      </c>
      <c r="C104" s="26" t="s">
        <v>122</v>
      </c>
      <c r="D104" s="19">
        <v>2538.2800000000002</v>
      </c>
      <c r="E104" s="55">
        <v>27.05</v>
      </c>
      <c r="F104" s="56">
        <v>31.52</v>
      </c>
      <c r="G104" s="33">
        <v>0.35</v>
      </c>
      <c r="H104" s="34">
        <v>0.24697600000000003</v>
      </c>
      <c r="I104" s="49">
        <v>0.25</v>
      </c>
      <c r="J104" s="51">
        <f t="shared" si="3"/>
        <v>4.4999999999999997E-3</v>
      </c>
      <c r="K104" s="20">
        <f t="shared" si="4"/>
        <v>39.541840000000001</v>
      </c>
      <c r="L104" s="21">
        <f t="shared" si="5"/>
        <v>100368.2616352</v>
      </c>
    </row>
    <row r="105" spans="2:12" s="9" customFormat="1" x14ac:dyDescent="0.25">
      <c r="B105" s="17">
        <v>96</v>
      </c>
      <c r="C105" s="27" t="s">
        <v>123</v>
      </c>
      <c r="D105" s="19">
        <v>17115</v>
      </c>
      <c r="E105" s="55">
        <v>32.26</v>
      </c>
      <c r="F105" s="56">
        <v>39.57</v>
      </c>
      <c r="G105" s="33">
        <v>0.35</v>
      </c>
      <c r="H105" s="34">
        <v>0.24310399999999999</v>
      </c>
      <c r="I105" s="49">
        <v>0.24</v>
      </c>
      <c r="J105" s="51">
        <f t="shared" si="3"/>
        <v>4.4999999999999997E-3</v>
      </c>
      <c r="K105" s="20">
        <f t="shared" si="4"/>
        <v>49.244864999999997</v>
      </c>
      <c r="L105" s="21">
        <f t="shared" si="5"/>
        <v>842825.86447499995</v>
      </c>
    </row>
    <row r="106" spans="2:12" s="9" customFormat="1" x14ac:dyDescent="0.25">
      <c r="B106" s="17">
        <v>97</v>
      </c>
      <c r="C106" s="27" t="s">
        <v>124</v>
      </c>
      <c r="D106" s="19">
        <v>47497.926666666666</v>
      </c>
      <c r="E106" s="55">
        <v>37.53</v>
      </c>
      <c r="F106" s="56">
        <v>46.32</v>
      </c>
      <c r="G106" s="33">
        <v>0.35</v>
      </c>
      <c r="H106" s="34">
        <v>0.15914300000000001</v>
      </c>
      <c r="I106" s="49">
        <v>0.35</v>
      </c>
      <c r="J106" s="51">
        <f t="shared" si="3"/>
        <v>4.4999999999999997E-3</v>
      </c>
      <c r="K106" s="20">
        <f t="shared" si="4"/>
        <v>62.74044</v>
      </c>
      <c r="L106" s="21">
        <f t="shared" si="5"/>
        <v>2980040.8181543997</v>
      </c>
    </row>
    <row r="107" spans="2:12" s="9" customFormat="1" x14ac:dyDescent="0.25">
      <c r="B107" s="17">
        <v>98</v>
      </c>
      <c r="C107" s="27" t="s">
        <v>125</v>
      </c>
      <c r="D107" s="19">
        <v>35900.433333333334</v>
      </c>
      <c r="E107" s="55">
        <v>41.67</v>
      </c>
      <c r="F107" s="56">
        <v>51.51</v>
      </c>
      <c r="G107" s="33">
        <v>0.35</v>
      </c>
      <c r="H107" s="34">
        <v>0.29795199999999999</v>
      </c>
      <c r="I107" s="49">
        <v>0.35</v>
      </c>
      <c r="J107" s="51">
        <f t="shared" si="3"/>
        <v>4.4999999999999997E-3</v>
      </c>
      <c r="K107" s="20">
        <f t="shared" si="4"/>
        <v>69.770295000000004</v>
      </c>
      <c r="L107" s="21">
        <f t="shared" si="5"/>
        <v>2504783.8242945001</v>
      </c>
    </row>
    <row r="108" spans="2:12" s="9" customFormat="1" x14ac:dyDescent="0.25">
      <c r="B108" s="17">
        <v>99</v>
      </c>
      <c r="C108" s="27" t="s">
        <v>126</v>
      </c>
      <c r="D108" s="19">
        <v>144830.52666666667</v>
      </c>
      <c r="E108" s="55">
        <v>43.41</v>
      </c>
      <c r="F108" s="56">
        <v>53.67</v>
      </c>
      <c r="G108" s="33">
        <v>0.35</v>
      </c>
      <c r="H108" s="34">
        <v>0.15890650000000001</v>
      </c>
      <c r="I108" s="49">
        <v>0.16</v>
      </c>
      <c r="J108" s="51">
        <f t="shared" si="3"/>
        <v>4.4999999999999997E-3</v>
      </c>
      <c r="K108" s="20">
        <f t="shared" si="4"/>
        <v>62.498715000000004</v>
      </c>
      <c r="L108" s="21">
        <f t="shared" si="5"/>
        <v>9051721.8094399013</v>
      </c>
    </row>
    <row r="109" spans="2:12" s="9" customFormat="1" x14ac:dyDescent="0.25">
      <c r="B109" s="17">
        <v>100</v>
      </c>
      <c r="C109" s="26" t="s">
        <v>127</v>
      </c>
      <c r="D109" s="19">
        <v>7058</v>
      </c>
      <c r="E109" s="55">
        <v>24.05</v>
      </c>
      <c r="F109" s="56">
        <v>28.27</v>
      </c>
      <c r="G109" s="33">
        <v>0.35</v>
      </c>
      <c r="H109" s="34">
        <v>0.27488000000000001</v>
      </c>
      <c r="I109" s="49">
        <v>0.27</v>
      </c>
      <c r="J109" s="51">
        <f t="shared" si="3"/>
        <v>4.4999999999999997E-3</v>
      </c>
      <c r="K109" s="20">
        <f t="shared" si="4"/>
        <v>36.030115000000002</v>
      </c>
      <c r="L109" s="21">
        <f t="shared" si="5"/>
        <v>254300.55167000002</v>
      </c>
    </row>
    <row r="110" spans="2:12" s="9" customFormat="1" x14ac:dyDescent="0.25">
      <c r="B110" s="17">
        <v>101</v>
      </c>
      <c r="C110" s="26" t="s">
        <v>128</v>
      </c>
      <c r="D110" s="19">
        <v>1057.9199999999994</v>
      </c>
      <c r="E110" s="55">
        <v>26.41</v>
      </c>
      <c r="F110" s="56">
        <v>31.16</v>
      </c>
      <c r="G110" s="33">
        <v>0.35</v>
      </c>
      <c r="H110" s="34">
        <v>0.28118399999999999</v>
      </c>
      <c r="I110" s="49">
        <v>0.28000000000000003</v>
      </c>
      <c r="J110" s="51">
        <f t="shared" si="3"/>
        <v>4.4999999999999997E-3</v>
      </c>
      <c r="K110" s="20">
        <f t="shared" si="4"/>
        <v>40.025019999999998</v>
      </c>
      <c r="L110" s="21">
        <f t="shared" si="5"/>
        <v>42343.269158399977</v>
      </c>
    </row>
    <row r="111" spans="2:12" s="9" customFormat="1" x14ac:dyDescent="0.25">
      <c r="B111" s="17">
        <v>102</v>
      </c>
      <c r="C111" s="27" t="s">
        <v>129</v>
      </c>
      <c r="D111" s="19">
        <v>24914.5</v>
      </c>
      <c r="E111" s="55">
        <v>25.34</v>
      </c>
      <c r="F111" s="56">
        <v>29.52</v>
      </c>
      <c r="G111" s="33">
        <v>0.35</v>
      </c>
      <c r="H111" s="34">
        <v>0.1710325</v>
      </c>
      <c r="I111" s="49">
        <v>0.17</v>
      </c>
      <c r="J111" s="51">
        <f t="shared" si="3"/>
        <v>4.4999999999999997E-3</v>
      </c>
      <c r="K111" s="20">
        <f t="shared" si="4"/>
        <v>34.671240000000004</v>
      </c>
      <c r="L111" s="21">
        <f t="shared" si="5"/>
        <v>863816.60898000014</v>
      </c>
    </row>
    <row r="112" spans="2:12" s="9" customFormat="1" x14ac:dyDescent="0.25">
      <c r="B112" s="17">
        <v>103</v>
      </c>
      <c r="C112" s="27" t="s">
        <v>130</v>
      </c>
      <c r="D112" s="19">
        <v>32393.920000000002</v>
      </c>
      <c r="E112" s="55">
        <v>27.33</v>
      </c>
      <c r="F112" s="56">
        <v>31.92</v>
      </c>
      <c r="G112" s="33">
        <v>0.35</v>
      </c>
      <c r="H112" s="34">
        <v>0.208292</v>
      </c>
      <c r="I112" s="49">
        <v>0.21</v>
      </c>
      <c r="J112" s="51">
        <f t="shared" si="3"/>
        <v>4.4999999999999997E-3</v>
      </c>
      <c r="K112" s="20">
        <f t="shared" si="4"/>
        <v>38.766840000000002</v>
      </c>
      <c r="L112" s="21">
        <f t="shared" si="5"/>
        <v>1255809.9136128002</v>
      </c>
    </row>
    <row r="113" spans="2:13" s="9" customFormat="1" x14ac:dyDescent="0.25">
      <c r="B113" s="17">
        <v>104</v>
      </c>
      <c r="C113" s="27" t="s">
        <v>131</v>
      </c>
      <c r="D113" s="19">
        <v>1</v>
      </c>
      <c r="E113" s="55">
        <v>38.78</v>
      </c>
      <c r="F113" s="56">
        <v>46.65</v>
      </c>
      <c r="G113" s="33">
        <v>0.35</v>
      </c>
      <c r="H113" s="34">
        <v>0.29113600000000001</v>
      </c>
      <c r="I113" s="49">
        <v>0.28999999999999998</v>
      </c>
      <c r="J113" s="51">
        <f t="shared" si="3"/>
        <v>4.4999999999999997E-3</v>
      </c>
      <c r="K113" s="20">
        <f t="shared" si="4"/>
        <v>60.388424999999998</v>
      </c>
      <c r="L113" s="21">
        <f t="shared" si="5"/>
        <v>60.388424999999998</v>
      </c>
    </row>
    <row r="114" spans="2:13" s="9" customFormat="1" x14ac:dyDescent="0.25">
      <c r="B114" s="17">
        <v>105</v>
      </c>
      <c r="C114" s="27" t="s">
        <v>132</v>
      </c>
      <c r="D114" s="19">
        <v>13348</v>
      </c>
      <c r="E114" s="55">
        <v>31.39</v>
      </c>
      <c r="F114" s="56">
        <v>36.81</v>
      </c>
      <c r="G114" s="33">
        <v>0.35</v>
      </c>
      <c r="H114" s="34">
        <v>0.20652899999999999</v>
      </c>
      <c r="I114" s="49">
        <v>0.21</v>
      </c>
      <c r="J114" s="51">
        <f t="shared" si="3"/>
        <v>4.4999999999999997E-3</v>
      </c>
      <c r="K114" s="20">
        <f t="shared" si="4"/>
        <v>44.705745</v>
      </c>
      <c r="L114" s="21">
        <f t="shared" si="5"/>
        <v>596732.28425999999</v>
      </c>
    </row>
    <row r="115" spans="2:13" s="9" customFormat="1" x14ac:dyDescent="0.25">
      <c r="B115" s="17">
        <v>106</v>
      </c>
      <c r="C115" s="27" t="s">
        <v>133</v>
      </c>
      <c r="D115" s="19">
        <v>2587.1800000000003</v>
      </c>
      <c r="E115" s="55">
        <v>50.16</v>
      </c>
      <c r="F115" s="56">
        <v>83.21</v>
      </c>
      <c r="G115" s="33">
        <v>0.35</v>
      </c>
      <c r="H115" s="34">
        <v>0.27651199999999998</v>
      </c>
      <c r="I115" s="49">
        <v>0.35</v>
      </c>
      <c r="J115" s="51">
        <f t="shared" si="3"/>
        <v>4.4999999999999997E-3</v>
      </c>
      <c r="K115" s="20">
        <f t="shared" si="4"/>
        <v>112.70794499999998</v>
      </c>
      <c r="L115" s="21">
        <f t="shared" si="5"/>
        <v>291595.74114509998</v>
      </c>
    </row>
    <row r="116" spans="2:13" s="9" customFormat="1" x14ac:dyDescent="0.25">
      <c r="B116" s="17">
        <v>107</v>
      </c>
      <c r="C116" s="18" t="s">
        <v>134</v>
      </c>
      <c r="D116" s="19">
        <v>172</v>
      </c>
      <c r="E116" s="55">
        <v>21.44</v>
      </c>
      <c r="F116" s="56">
        <v>24.74</v>
      </c>
      <c r="G116" s="33">
        <v>0.35</v>
      </c>
      <c r="H116" s="34">
        <v>0.24723200000000001</v>
      </c>
      <c r="I116" s="49">
        <v>0.25</v>
      </c>
      <c r="J116" s="51">
        <f t="shared" si="3"/>
        <v>4.4999999999999997E-3</v>
      </c>
      <c r="K116" s="20">
        <f t="shared" si="4"/>
        <v>31.036329999999996</v>
      </c>
      <c r="L116" s="21">
        <f t="shared" si="5"/>
        <v>5338.2487599999995</v>
      </c>
    </row>
    <row r="117" spans="2:13" s="9" customFormat="1" x14ac:dyDescent="0.25">
      <c r="B117" s="17">
        <v>108</v>
      </c>
      <c r="C117" s="27" t="s">
        <v>135</v>
      </c>
      <c r="D117" s="19">
        <v>1</v>
      </c>
      <c r="E117" s="55">
        <v>28.26</v>
      </c>
      <c r="F117" s="56">
        <v>33.42</v>
      </c>
      <c r="G117" s="33">
        <v>0.35</v>
      </c>
      <c r="H117" s="34">
        <v>0.26806400000000002</v>
      </c>
      <c r="I117" s="49">
        <v>0.27</v>
      </c>
      <c r="J117" s="51">
        <f t="shared" si="3"/>
        <v>4.4999999999999997E-3</v>
      </c>
      <c r="K117" s="20">
        <f t="shared" si="4"/>
        <v>42.593790000000006</v>
      </c>
      <c r="L117" s="21">
        <f t="shared" si="5"/>
        <v>42.593790000000006</v>
      </c>
    </row>
    <row r="118" spans="2:13" s="9" customFormat="1" x14ac:dyDescent="0.25">
      <c r="B118" s="17">
        <v>109</v>
      </c>
      <c r="C118" s="27" t="s">
        <v>136</v>
      </c>
      <c r="D118" s="19">
        <v>25213.620000000003</v>
      </c>
      <c r="E118" s="55">
        <v>30.07</v>
      </c>
      <c r="F118" s="56">
        <v>35.619999999999997</v>
      </c>
      <c r="G118" s="33">
        <v>0.35</v>
      </c>
      <c r="H118" s="34">
        <v>0.21379599999999999</v>
      </c>
      <c r="I118" s="49">
        <v>0.21</v>
      </c>
      <c r="J118" s="51">
        <f t="shared" si="3"/>
        <v>4.4999999999999997E-3</v>
      </c>
      <c r="K118" s="20">
        <f t="shared" si="4"/>
        <v>43.260489999999997</v>
      </c>
      <c r="L118" s="21">
        <f t="shared" si="5"/>
        <v>1090753.5558738001</v>
      </c>
    </row>
    <row r="119" spans="2:13" s="9" customFormat="1" x14ac:dyDescent="0.25">
      <c r="B119" s="17">
        <v>110</v>
      </c>
      <c r="C119" s="27" t="s">
        <v>137</v>
      </c>
      <c r="D119" s="19">
        <v>36707.64</v>
      </c>
      <c r="E119" s="55">
        <v>33.409999999999997</v>
      </c>
      <c r="F119" s="56">
        <v>39.69</v>
      </c>
      <c r="G119" s="33">
        <v>0.35</v>
      </c>
      <c r="H119" s="34">
        <v>0.17490249999999999</v>
      </c>
      <c r="I119" s="49">
        <v>0.17</v>
      </c>
      <c r="J119" s="51">
        <f t="shared" si="3"/>
        <v>4.4999999999999997E-3</v>
      </c>
      <c r="K119" s="20">
        <f t="shared" si="4"/>
        <v>46.615904999999998</v>
      </c>
      <c r="L119" s="21">
        <f t="shared" si="5"/>
        <v>1711159.8590141998</v>
      </c>
    </row>
    <row r="120" spans="2:13" s="9" customFormat="1" x14ac:dyDescent="0.25">
      <c r="B120" s="17">
        <v>111</v>
      </c>
      <c r="C120" s="27" t="s">
        <v>138</v>
      </c>
      <c r="D120" s="19">
        <v>2455.1800000000003</v>
      </c>
      <c r="E120" s="55">
        <v>34.03</v>
      </c>
      <c r="F120" s="56">
        <v>39.97</v>
      </c>
      <c r="G120" s="33">
        <v>0.35</v>
      </c>
      <c r="H120" s="34">
        <v>0.230048</v>
      </c>
      <c r="I120" s="49">
        <v>0.35</v>
      </c>
      <c r="J120" s="51">
        <f t="shared" si="3"/>
        <v>4.4999999999999997E-3</v>
      </c>
      <c r="K120" s="20">
        <f t="shared" si="4"/>
        <v>54.139364999999998</v>
      </c>
      <c r="L120" s="21">
        <f t="shared" si="5"/>
        <v>132921.8861607</v>
      </c>
    </row>
    <row r="121" spans="2:13" s="9" customFormat="1" x14ac:dyDescent="0.25">
      <c r="B121" s="17">
        <v>112</v>
      </c>
      <c r="C121" s="27" t="s">
        <v>139</v>
      </c>
      <c r="D121" s="19">
        <v>68936</v>
      </c>
      <c r="E121" s="55">
        <v>38.270000000000003</v>
      </c>
      <c r="F121" s="56">
        <v>45.05</v>
      </c>
      <c r="G121" s="33">
        <v>0.35</v>
      </c>
      <c r="H121" s="34">
        <v>0.16026099999999999</v>
      </c>
      <c r="I121" s="49">
        <v>0.35</v>
      </c>
      <c r="J121" s="51">
        <f t="shared" si="3"/>
        <v>4.4999999999999997E-3</v>
      </c>
      <c r="K121" s="20">
        <f t="shared" si="4"/>
        <v>61.020224999999996</v>
      </c>
      <c r="L121" s="21">
        <f t="shared" si="5"/>
        <v>4206490.2305999994</v>
      </c>
    </row>
    <row r="122" spans="2:13" s="9" customFormat="1" x14ac:dyDescent="0.25">
      <c r="B122" s="17">
        <v>113</v>
      </c>
      <c r="C122" s="26" t="s">
        <v>140</v>
      </c>
      <c r="D122" s="19">
        <v>27663.273333333298</v>
      </c>
      <c r="E122" s="55">
        <v>21.66</v>
      </c>
      <c r="F122" s="56">
        <v>25.04</v>
      </c>
      <c r="G122" s="33">
        <v>0.35</v>
      </c>
      <c r="H122" s="34">
        <v>0.29449599999999998</v>
      </c>
      <c r="I122" s="49">
        <v>0.28999999999999998</v>
      </c>
      <c r="J122" s="51">
        <f t="shared" si="3"/>
        <v>4.4999999999999997E-3</v>
      </c>
      <c r="K122" s="20">
        <f t="shared" si="4"/>
        <v>32.414279999999998</v>
      </c>
      <c r="L122" s="21">
        <f t="shared" si="5"/>
        <v>896685.08754319884</v>
      </c>
    </row>
    <row r="123" spans="2:13" s="9" customFormat="1" x14ac:dyDescent="0.25">
      <c r="B123" s="17">
        <v>114</v>
      </c>
      <c r="C123" s="26" t="s">
        <v>141</v>
      </c>
      <c r="D123" s="19">
        <v>41502.206666666658</v>
      </c>
      <c r="E123" s="55">
        <v>23.18</v>
      </c>
      <c r="F123" s="56">
        <v>26.88</v>
      </c>
      <c r="G123" s="33">
        <v>0.35</v>
      </c>
      <c r="H123" s="34">
        <v>0.15099449999999998</v>
      </c>
      <c r="I123" s="49">
        <v>0.15</v>
      </c>
      <c r="J123" s="51">
        <f t="shared" si="3"/>
        <v>4.4999999999999997E-3</v>
      </c>
      <c r="K123" s="20">
        <f t="shared" si="4"/>
        <v>31.032959999999999</v>
      </c>
      <c r="L123" s="21">
        <f t="shared" si="5"/>
        <v>1287936.3193983997</v>
      </c>
    </row>
    <row r="124" spans="2:13" s="9" customFormat="1" x14ac:dyDescent="0.25">
      <c r="B124" s="17">
        <v>115</v>
      </c>
      <c r="C124" s="26" t="s">
        <v>142</v>
      </c>
      <c r="D124" s="19">
        <v>5257.5</v>
      </c>
      <c r="E124" s="55">
        <v>25.79</v>
      </c>
      <c r="F124" s="56">
        <v>30.06</v>
      </c>
      <c r="G124" s="33">
        <v>0.35</v>
      </c>
      <c r="H124" s="34">
        <v>0.17292449999999998</v>
      </c>
      <c r="I124" s="49">
        <v>0.17</v>
      </c>
      <c r="J124" s="51">
        <f t="shared" si="3"/>
        <v>4.4999999999999997E-3</v>
      </c>
      <c r="K124" s="20">
        <f t="shared" si="4"/>
        <v>35.30547</v>
      </c>
      <c r="L124" s="21">
        <f t="shared" si="5"/>
        <v>185618.50852500001</v>
      </c>
    </row>
    <row r="125" spans="2:13" s="9" customFormat="1" x14ac:dyDescent="0.25">
      <c r="B125" s="17">
        <v>116</v>
      </c>
      <c r="C125" s="27" t="s">
        <v>143</v>
      </c>
      <c r="D125" s="19">
        <v>4999.5600000000004</v>
      </c>
      <c r="E125" s="55">
        <v>26.08</v>
      </c>
      <c r="F125" s="56">
        <v>29.79</v>
      </c>
      <c r="G125" s="33">
        <v>0.35</v>
      </c>
      <c r="H125" s="34">
        <v>0.237344</v>
      </c>
      <c r="I125" s="49">
        <v>0.24</v>
      </c>
      <c r="J125" s="51">
        <f t="shared" si="3"/>
        <v>4.4999999999999997E-3</v>
      </c>
      <c r="K125" s="20">
        <f t="shared" si="4"/>
        <v>37.073654999999995</v>
      </c>
      <c r="L125" s="21">
        <f t="shared" si="5"/>
        <v>185351.96259179999</v>
      </c>
    </row>
    <row r="126" spans="2:13" s="9" customFormat="1" x14ac:dyDescent="0.25">
      <c r="B126" s="17">
        <v>117</v>
      </c>
      <c r="C126" s="27" t="s">
        <v>144</v>
      </c>
      <c r="D126" s="19">
        <v>7159.4999999999991</v>
      </c>
      <c r="E126" s="55">
        <v>28.15</v>
      </c>
      <c r="F126" s="56">
        <v>32.25</v>
      </c>
      <c r="G126" s="33">
        <v>0.35</v>
      </c>
      <c r="H126" s="34">
        <v>0.23206399999999999</v>
      </c>
      <c r="I126" s="49">
        <v>0.23</v>
      </c>
      <c r="J126" s="51">
        <f t="shared" si="3"/>
        <v>4.4999999999999997E-3</v>
      </c>
      <c r="K126" s="20">
        <f t="shared" si="4"/>
        <v>39.812625000000004</v>
      </c>
      <c r="L126" s="21">
        <f t="shared" si="5"/>
        <v>285038.48868750001</v>
      </c>
      <c r="M126" s="28"/>
    </row>
    <row r="127" spans="2:13" s="9" customFormat="1" x14ac:dyDescent="0.25">
      <c r="B127" s="17">
        <v>118</v>
      </c>
      <c r="C127" s="18" t="s">
        <v>145</v>
      </c>
      <c r="D127" s="19">
        <v>120</v>
      </c>
      <c r="E127" s="55">
        <v>24.5</v>
      </c>
      <c r="F127" s="56">
        <v>28.43</v>
      </c>
      <c r="G127" s="33">
        <v>0.35</v>
      </c>
      <c r="H127" s="34">
        <v>0.275648</v>
      </c>
      <c r="I127" s="49">
        <v>0.28000000000000003</v>
      </c>
      <c r="J127" s="51">
        <f t="shared" si="3"/>
        <v>4.4999999999999997E-3</v>
      </c>
      <c r="K127" s="20">
        <f t="shared" si="4"/>
        <v>36.518335</v>
      </c>
      <c r="L127" s="21">
        <f t="shared" si="5"/>
        <v>4382.2002000000002</v>
      </c>
    </row>
    <row r="128" spans="2:13" s="9" customFormat="1" x14ac:dyDescent="0.25">
      <c r="B128" s="57" t="s">
        <v>146</v>
      </c>
      <c r="C128" s="81"/>
      <c r="D128" s="81"/>
      <c r="E128" s="81"/>
      <c r="F128" s="81"/>
      <c r="G128" s="81"/>
      <c r="H128" s="81"/>
      <c r="I128" s="81"/>
      <c r="J128" s="81"/>
      <c r="K128" s="58"/>
      <c r="L128" s="21">
        <f>SUM(L10:L127)</f>
        <v>138699219.17650607</v>
      </c>
    </row>
    <row r="129" spans="2:12" s="9" customFormat="1" ht="26.25" customHeight="1" x14ac:dyDescent="0.25">
      <c r="B129" s="67"/>
      <c r="C129" s="67"/>
      <c r="D129" s="67"/>
      <c r="E129" s="67"/>
      <c r="F129" s="67"/>
      <c r="G129" s="67"/>
      <c r="H129" s="67"/>
      <c r="I129" s="67"/>
      <c r="J129" s="67"/>
      <c r="K129" s="67"/>
      <c r="L129" s="67"/>
    </row>
    <row r="162" spans="1:15" s="31" customFormat="1" x14ac:dyDescent="0.2">
      <c r="A162" s="3"/>
      <c r="B162" s="29"/>
      <c r="C162" s="3"/>
      <c r="D162" s="30"/>
      <c r="E162" s="30"/>
      <c r="M162" s="3"/>
      <c r="N162" s="3"/>
      <c r="O162" s="3"/>
    </row>
    <row r="163" spans="1:15" s="31" customFormat="1" x14ac:dyDescent="0.2">
      <c r="A163" s="3"/>
      <c r="B163" s="29"/>
      <c r="C163" s="3"/>
      <c r="D163" s="30"/>
      <c r="E163" s="30"/>
      <c r="M163" s="3"/>
      <c r="N163" s="3"/>
      <c r="O163" s="3"/>
    </row>
    <row r="164" spans="1:15" s="31" customFormat="1" x14ac:dyDescent="0.2">
      <c r="A164" s="3"/>
      <c r="B164" s="29"/>
      <c r="C164" s="3"/>
      <c r="D164" s="30"/>
      <c r="E164" s="30"/>
      <c r="M164" s="3"/>
      <c r="N164" s="3"/>
      <c r="O164" s="3"/>
    </row>
    <row r="165" spans="1:15" s="31" customFormat="1" x14ac:dyDescent="0.2">
      <c r="A165" s="3"/>
      <c r="B165" s="29"/>
      <c r="C165" s="3"/>
      <c r="D165" s="30"/>
      <c r="E165" s="30"/>
      <c r="M165" s="3"/>
      <c r="N165" s="3"/>
      <c r="O165" s="3"/>
    </row>
    <row r="166" spans="1:15" s="31" customFormat="1" x14ac:dyDescent="0.2">
      <c r="A166" s="3"/>
      <c r="B166" s="29"/>
      <c r="C166" s="3"/>
      <c r="D166" s="30"/>
      <c r="E166" s="30"/>
      <c r="M166" s="3"/>
      <c r="N166" s="3"/>
      <c r="O166" s="3"/>
    </row>
    <row r="167" spans="1:15" s="31" customFormat="1" x14ac:dyDescent="0.2">
      <c r="A167" s="3"/>
      <c r="B167" s="29"/>
      <c r="C167" s="3"/>
      <c r="D167" s="30"/>
      <c r="E167" s="30"/>
      <c r="M167" s="3"/>
      <c r="N167" s="3"/>
      <c r="O167" s="3"/>
    </row>
    <row r="168" spans="1:15" s="31" customFormat="1" x14ac:dyDescent="0.2">
      <c r="A168" s="3"/>
      <c r="B168" s="29"/>
      <c r="C168" s="3"/>
      <c r="D168" s="30"/>
      <c r="E168" s="30"/>
      <c r="M168" s="3"/>
      <c r="N168" s="3"/>
      <c r="O168" s="3"/>
    </row>
    <row r="169" spans="1:15" s="31" customFormat="1" x14ac:dyDescent="0.2">
      <c r="A169" s="3"/>
      <c r="B169" s="29"/>
      <c r="C169" s="3"/>
      <c r="D169" s="30"/>
      <c r="E169" s="30"/>
      <c r="M169" s="3"/>
      <c r="N169" s="3"/>
      <c r="O169" s="3"/>
    </row>
    <row r="170" spans="1:15" s="31" customFormat="1" x14ac:dyDescent="0.2">
      <c r="A170" s="3"/>
      <c r="B170" s="29"/>
      <c r="C170" s="3"/>
      <c r="D170" s="30"/>
      <c r="E170" s="30"/>
      <c r="M170" s="3"/>
      <c r="N170" s="3"/>
      <c r="O170" s="3"/>
    </row>
    <row r="171" spans="1:15" s="31" customFormat="1" x14ac:dyDescent="0.2">
      <c r="A171" s="3"/>
      <c r="B171" s="29"/>
      <c r="C171" s="3"/>
      <c r="D171" s="30"/>
      <c r="E171" s="30"/>
      <c r="M171" s="3"/>
      <c r="N171" s="3"/>
      <c r="O171" s="3"/>
    </row>
    <row r="172" spans="1:15" s="31" customFormat="1" x14ac:dyDescent="0.2">
      <c r="A172" s="3"/>
      <c r="B172" s="29"/>
      <c r="C172" s="3"/>
      <c r="D172" s="30"/>
      <c r="E172" s="30"/>
      <c r="M172" s="3"/>
      <c r="N172" s="3"/>
      <c r="O172" s="3"/>
    </row>
    <row r="173" spans="1:15" s="31" customFormat="1" x14ac:dyDescent="0.2">
      <c r="A173" s="3"/>
      <c r="B173" s="29"/>
      <c r="C173" s="3"/>
      <c r="D173" s="30"/>
      <c r="E173" s="30"/>
      <c r="M173" s="3"/>
      <c r="N173" s="3"/>
      <c r="O173" s="3"/>
    </row>
    <row r="174" spans="1:15" s="31" customFormat="1" x14ac:dyDescent="0.2">
      <c r="A174" s="3"/>
      <c r="B174" s="29"/>
      <c r="C174" s="3"/>
      <c r="D174" s="30"/>
      <c r="E174" s="30"/>
      <c r="M174" s="3"/>
      <c r="N174" s="3"/>
      <c r="O174" s="3"/>
    </row>
    <row r="175" spans="1:15" s="31" customFormat="1" x14ac:dyDescent="0.2">
      <c r="A175" s="3"/>
      <c r="B175" s="29"/>
      <c r="C175" s="3"/>
      <c r="D175" s="30"/>
      <c r="E175" s="30"/>
      <c r="M175" s="3"/>
      <c r="N175" s="3"/>
      <c r="O175" s="3"/>
    </row>
    <row r="176" spans="1:15" s="31" customFormat="1" x14ac:dyDescent="0.2">
      <c r="A176" s="3"/>
      <c r="B176" s="29"/>
      <c r="C176" s="3"/>
      <c r="D176" s="30"/>
      <c r="E176" s="30"/>
      <c r="M176" s="3"/>
      <c r="N176" s="3"/>
      <c r="O176" s="3"/>
    </row>
    <row r="177" spans="1:15" s="31" customFormat="1" x14ac:dyDescent="0.2">
      <c r="A177" s="3"/>
      <c r="B177" s="29"/>
      <c r="C177" s="3"/>
      <c r="D177" s="30"/>
      <c r="E177" s="30"/>
      <c r="M177" s="3"/>
      <c r="N177" s="3"/>
      <c r="O177" s="3"/>
    </row>
    <row r="178" spans="1:15" s="31" customFormat="1" x14ac:dyDescent="0.2">
      <c r="A178" s="3"/>
      <c r="B178" s="29"/>
      <c r="C178" s="3"/>
      <c r="D178" s="30"/>
      <c r="E178" s="30"/>
      <c r="M178" s="3"/>
      <c r="N178" s="3"/>
      <c r="O178" s="3"/>
    </row>
    <row r="179" spans="1:15" s="31" customFormat="1" x14ac:dyDescent="0.2">
      <c r="A179" s="3"/>
      <c r="B179" s="29"/>
      <c r="C179" s="3"/>
      <c r="D179" s="30"/>
      <c r="E179" s="30"/>
      <c r="M179" s="3"/>
      <c r="N179" s="3"/>
      <c r="O179" s="3"/>
    </row>
    <row r="180" spans="1:15" s="31" customFormat="1" x14ac:dyDescent="0.2">
      <c r="A180" s="3"/>
      <c r="B180" s="29"/>
      <c r="C180" s="3"/>
      <c r="D180" s="30"/>
      <c r="E180" s="30"/>
      <c r="M180" s="3"/>
      <c r="N180" s="3"/>
      <c r="O180" s="3"/>
    </row>
    <row r="181" spans="1:15" s="31" customFormat="1" x14ac:dyDescent="0.2">
      <c r="A181" s="3"/>
      <c r="B181" s="29"/>
      <c r="C181" s="3"/>
      <c r="D181" s="30"/>
      <c r="E181" s="30"/>
      <c r="M181" s="3"/>
      <c r="N181" s="3"/>
      <c r="O181" s="3"/>
    </row>
    <row r="182" spans="1:15" s="31" customFormat="1" x14ac:dyDescent="0.2">
      <c r="A182" s="3"/>
      <c r="B182" s="29"/>
      <c r="C182" s="3"/>
      <c r="D182" s="30"/>
      <c r="E182" s="30"/>
      <c r="M182" s="3"/>
      <c r="N182" s="3"/>
      <c r="O182" s="3"/>
    </row>
    <row r="183" spans="1:15" s="31" customFormat="1" x14ac:dyDescent="0.2">
      <c r="A183" s="3"/>
      <c r="B183" s="29"/>
      <c r="C183" s="3"/>
      <c r="D183" s="30"/>
      <c r="E183" s="30"/>
      <c r="M183" s="3"/>
      <c r="N183" s="3"/>
      <c r="O183" s="3"/>
    </row>
    <row r="184" spans="1:15" s="31" customFormat="1" x14ac:dyDescent="0.2">
      <c r="A184" s="3"/>
      <c r="B184" s="29"/>
      <c r="C184" s="3"/>
      <c r="D184" s="30"/>
      <c r="E184" s="30"/>
      <c r="M184" s="3"/>
      <c r="N184" s="3"/>
      <c r="O184" s="3"/>
    </row>
    <row r="185" spans="1:15" s="31" customFormat="1" x14ac:dyDescent="0.2">
      <c r="A185" s="3"/>
      <c r="B185" s="29"/>
      <c r="C185" s="3"/>
      <c r="D185" s="30"/>
      <c r="E185" s="30"/>
      <c r="M185" s="3"/>
      <c r="N185" s="3"/>
      <c r="O185" s="3"/>
    </row>
    <row r="186" spans="1:15" s="31" customFormat="1" x14ac:dyDescent="0.2">
      <c r="A186" s="3"/>
      <c r="B186" s="29"/>
      <c r="C186" s="3"/>
      <c r="D186" s="30"/>
      <c r="E186" s="30"/>
      <c r="M186" s="3"/>
      <c r="N186" s="3"/>
      <c r="O186" s="3"/>
    </row>
    <row r="187" spans="1:15" s="31" customFormat="1" x14ac:dyDescent="0.2">
      <c r="A187" s="3"/>
      <c r="B187" s="29"/>
      <c r="C187" s="3"/>
      <c r="D187" s="30"/>
      <c r="E187" s="30"/>
      <c r="M187" s="3"/>
      <c r="N187" s="3"/>
      <c r="O187" s="3"/>
    </row>
    <row r="188" spans="1:15" s="31" customFormat="1" x14ac:dyDescent="0.2">
      <c r="A188" s="3"/>
      <c r="B188" s="29"/>
      <c r="C188" s="3"/>
      <c r="D188" s="30"/>
      <c r="E188" s="30"/>
      <c r="M188" s="3"/>
      <c r="N188" s="3"/>
      <c r="O188" s="3"/>
    </row>
    <row r="189" spans="1:15" s="31" customFormat="1" x14ac:dyDescent="0.2">
      <c r="A189" s="3"/>
      <c r="B189" s="29"/>
      <c r="C189" s="3"/>
      <c r="D189" s="30"/>
      <c r="E189" s="30"/>
      <c r="M189" s="3"/>
      <c r="N189" s="3"/>
      <c r="O189" s="3"/>
    </row>
    <row r="190" spans="1:15" s="31" customFormat="1" x14ac:dyDescent="0.2">
      <c r="A190" s="3"/>
      <c r="B190" s="29"/>
      <c r="C190" s="3"/>
      <c r="D190" s="30"/>
      <c r="E190" s="30"/>
      <c r="M190" s="3"/>
      <c r="N190" s="3"/>
      <c r="O190" s="3"/>
    </row>
    <row r="191" spans="1:15" s="31" customFormat="1" x14ac:dyDescent="0.2">
      <c r="A191" s="3"/>
      <c r="B191" s="29"/>
      <c r="C191" s="3"/>
      <c r="D191" s="30"/>
      <c r="E191" s="30"/>
      <c r="M191" s="3"/>
      <c r="N191" s="3"/>
      <c r="O191" s="3"/>
    </row>
    <row r="192" spans="1:15" s="31" customFormat="1" x14ac:dyDescent="0.2">
      <c r="A192" s="3"/>
      <c r="B192" s="29"/>
      <c r="C192" s="3"/>
      <c r="D192" s="30"/>
      <c r="E192" s="30"/>
      <c r="M192" s="3"/>
      <c r="N192" s="3"/>
      <c r="O192" s="3"/>
    </row>
    <row r="193" spans="1:15" s="31" customFormat="1" x14ac:dyDescent="0.2">
      <c r="A193" s="3"/>
      <c r="B193" s="29"/>
      <c r="C193" s="3"/>
      <c r="D193" s="30"/>
      <c r="E193" s="30"/>
      <c r="M193" s="3"/>
      <c r="N193" s="3"/>
      <c r="O193" s="3"/>
    </row>
    <row r="194" spans="1:15" s="31" customFormat="1" x14ac:dyDescent="0.2">
      <c r="A194" s="3"/>
      <c r="B194" s="29"/>
      <c r="C194" s="3"/>
      <c r="D194" s="30"/>
      <c r="E194" s="30"/>
      <c r="M194" s="3"/>
      <c r="N194" s="3"/>
      <c r="O194" s="3"/>
    </row>
    <row r="195" spans="1:15" s="31" customFormat="1" x14ac:dyDescent="0.2">
      <c r="A195" s="3"/>
      <c r="B195" s="29"/>
      <c r="C195" s="3"/>
      <c r="D195" s="30"/>
      <c r="E195" s="30"/>
      <c r="M195" s="3"/>
      <c r="N195" s="3"/>
      <c r="O195" s="3"/>
    </row>
    <row r="196" spans="1:15" s="31" customFormat="1" x14ac:dyDescent="0.2">
      <c r="A196" s="3"/>
      <c r="B196" s="29"/>
      <c r="C196" s="3"/>
      <c r="D196" s="30"/>
      <c r="E196" s="30"/>
      <c r="M196" s="3"/>
      <c r="N196" s="3"/>
      <c r="O196" s="3"/>
    </row>
    <row r="197" spans="1:15" s="31" customFormat="1" x14ac:dyDescent="0.2">
      <c r="A197" s="3"/>
      <c r="B197" s="29"/>
      <c r="C197" s="3"/>
      <c r="D197" s="30"/>
      <c r="E197" s="30"/>
      <c r="M197" s="3"/>
      <c r="N197" s="3"/>
      <c r="O197" s="3"/>
    </row>
    <row r="198" spans="1:15" s="31" customFormat="1" x14ac:dyDescent="0.2">
      <c r="A198" s="3"/>
      <c r="B198" s="29"/>
      <c r="C198" s="3"/>
      <c r="D198" s="30"/>
      <c r="E198" s="30"/>
      <c r="M198" s="3"/>
      <c r="N198" s="3"/>
      <c r="O198" s="3"/>
    </row>
    <row r="199" spans="1:15" s="31" customFormat="1" x14ac:dyDescent="0.2">
      <c r="A199" s="3"/>
      <c r="B199" s="29"/>
      <c r="C199" s="3"/>
      <c r="D199" s="30"/>
      <c r="E199" s="30"/>
      <c r="M199" s="3"/>
      <c r="N199" s="3"/>
      <c r="O199" s="3"/>
    </row>
    <row r="200" spans="1:15" s="31" customFormat="1" x14ac:dyDescent="0.2">
      <c r="A200" s="3"/>
      <c r="B200" s="29"/>
      <c r="C200" s="3"/>
      <c r="D200" s="30"/>
      <c r="E200" s="30"/>
      <c r="M200" s="3"/>
      <c r="N200" s="3"/>
      <c r="O200" s="3"/>
    </row>
    <row r="201" spans="1:15" s="31" customFormat="1" x14ac:dyDescent="0.2">
      <c r="A201" s="3"/>
      <c r="B201" s="29"/>
      <c r="C201" s="3"/>
      <c r="D201" s="30"/>
      <c r="E201" s="30"/>
      <c r="M201" s="3"/>
      <c r="N201" s="3"/>
      <c r="O201" s="3"/>
    </row>
    <row r="202" spans="1:15" s="31" customFormat="1" x14ac:dyDescent="0.2">
      <c r="A202" s="3"/>
      <c r="B202" s="29"/>
      <c r="C202" s="3"/>
      <c r="D202" s="30"/>
      <c r="E202" s="30"/>
      <c r="M202" s="3"/>
      <c r="N202" s="3"/>
      <c r="O202" s="3"/>
    </row>
    <row r="203" spans="1:15" s="31" customFormat="1" x14ac:dyDescent="0.2">
      <c r="A203" s="3"/>
      <c r="B203" s="29"/>
      <c r="C203" s="3"/>
      <c r="D203" s="30"/>
      <c r="E203" s="30"/>
      <c r="M203" s="3"/>
      <c r="N203" s="3"/>
      <c r="O203" s="3"/>
    </row>
    <row r="204" spans="1:15" s="31" customFormat="1" x14ac:dyDescent="0.2">
      <c r="A204" s="3"/>
      <c r="B204" s="29"/>
      <c r="C204" s="3"/>
      <c r="D204" s="30"/>
      <c r="E204" s="30"/>
      <c r="M204" s="3"/>
      <c r="N204" s="3"/>
      <c r="O204" s="3"/>
    </row>
    <row r="205" spans="1:15" s="31" customFormat="1" x14ac:dyDescent="0.2">
      <c r="A205" s="3"/>
      <c r="B205" s="29"/>
      <c r="C205" s="3"/>
      <c r="D205" s="30"/>
      <c r="E205" s="30"/>
      <c r="M205" s="3"/>
      <c r="N205" s="3"/>
      <c r="O205" s="3"/>
    </row>
    <row r="206" spans="1:15" s="31" customFormat="1" x14ac:dyDescent="0.2">
      <c r="A206" s="3"/>
      <c r="B206" s="29"/>
      <c r="C206" s="3"/>
      <c r="D206" s="30"/>
      <c r="E206" s="30"/>
      <c r="M206" s="3"/>
      <c r="N206" s="3"/>
      <c r="O206" s="3"/>
    </row>
    <row r="207" spans="1:15" s="31" customFormat="1" x14ac:dyDescent="0.2">
      <c r="A207" s="3"/>
      <c r="B207" s="29"/>
      <c r="C207" s="3"/>
      <c r="D207" s="30"/>
      <c r="E207" s="30"/>
      <c r="M207" s="3"/>
      <c r="N207" s="3"/>
      <c r="O207" s="3"/>
    </row>
    <row r="208" spans="1:15" s="31" customFormat="1" x14ac:dyDescent="0.2">
      <c r="A208" s="3"/>
      <c r="B208" s="29"/>
      <c r="C208" s="3"/>
      <c r="D208" s="30"/>
      <c r="E208" s="30"/>
      <c r="M208" s="3"/>
      <c r="N208" s="3"/>
      <c r="O208" s="3"/>
    </row>
    <row r="209" spans="1:15" s="31" customFormat="1" x14ac:dyDescent="0.2">
      <c r="A209" s="3"/>
      <c r="B209" s="29"/>
      <c r="C209" s="3"/>
      <c r="D209" s="30"/>
      <c r="E209" s="30"/>
      <c r="M209" s="3"/>
      <c r="N209" s="3"/>
      <c r="O209" s="3"/>
    </row>
  </sheetData>
  <mergeCells count="7">
    <mergeCell ref="B129:L129"/>
    <mergeCell ref="J2:L2"/>
    <mergeCell ref="J3:L3"/>
    <mergeCell ref="B5:L6"/>
    <mergeCell ref="F7:L7"/>
    <mergeCell ref="B9:I9"/>
    <mergeCell ref="B128:K128"/>
  </mergeCells>
  <pageMargins left="0.5" right="0.5" top="0.5" bottom="0.25" header="0.3" footer="0.3"/>
  <pageSetup scale="66" orientation="landscape" r:id="rId1"/>
  <rowBreaks count="1" manualBreakCount="1">
    <brk id="17"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BAF04-5391-4CA8-9433-08BCC7DBE15E}">
  <dimension ref="A1:I90"/>
  <sheetViews>
    <sheetView showGridLines="0" zoomScaleNormal="100" workbookViewId="0">
      <pane ySplit="8" topLeftCell="A9" activePane="bottomLeft" state="frozen"/>
      <selection activeCell="A4" sqref="A4:B4"/>
      <selection pane="bottomLeft" activeCell="E9" sqref="E9"/>
    </sheetView>
  </sheetViews>
  <sheetFormatPr defaultRowHeight="12.75" x14ac:dyDescent="0.2"/>
  <cols>
    <col min="1" max="1" width="2.7109375" style="3" customWidth="1"/>
    <col min="2" max="2" width="33.5703125" style="7" customWidth="1"/>
    <col min="3" max="3" width="18.85546875" style="8" customWidth="1"/>
    <col min="4" max="4" width="18.85546875" style="32" customWidth="1"/>
    <col min="5" max="5" width="32.7109375" style="31" customWidth="1"/>
    <col min="6" max="6" width="29.140625" style="31" customWidth="1"/>
    <col min="7" max="7" width="23.42578125" style="31" customWidth="1"/>
    <col min="8" max="8" width="20.85546875" style="3" bestFit="1" customWidth="1"/>
    <col min="9" max="9" width="10" style="3" bestFit="1" customWidth="1"/>
    <col min="10" max="16384" width="9.140625" style="3"/>
  </cols>
  <sheetData>
    <row r="1" spans="1:7" x14ac:dyDescent="0.2">
      <c r="A1" s="1"/>
      <c r="B1" s="2" t="s">
        <v>0</v>
      </c>
      <c r="C1" s="1"/>
      <c r="D1" s="1"/>
      <c r="E1" s="1"/>
      <c r="F1" s="1"/>
      <c r="G1" s="1"/>
    </row>
    <row r="2" spans="1:7" x14ac:dyDescent="0.2">
      <c r="A2" s="1"/>
      <c r="B2" s="1" t="s">
        <v>1</v>
      </c>
      <c r="C2" s="1"/>
      <c r="D2" s="1"/>
      <c r="E2" s="1"/>
      <c r="F2" s="60" t="s">
        <v>2</v>
      </c>
      <c r="G2" s="61"/>
    </row>
    <row r="3" spans="1:7" x14ac:dyDescent="0.2">
      <c r="A3" s="1"/>
      <c r="B3" s="1" t="s">
        <v>147</v>
      </c>
      <c r="C3" s="1"/>
      <c r="D3" s="1"/>
      <c r="E3" s="1"/>
      <c r="F3" s="82" t="str">
        <f>Summary!H3</f>
        <v>Computer Aid</v>
      </c>
      <c r="G3" s="83"/>
    </row>
    <row r="4" spans="1:7" s="6" customFormat="1" ht="15.75" customHeight="1" x14ac:dyDescent="0.2">
      <c r="A4" s="4"/>
      <c r="B4" s="4"/>
      <c r="C4" s="4"/>
      <c r="D4" s="4"/>
      <c r="E4" s="4"/>
      <c r="F4" s="5"/>
      <c r="G4" s="5"/>
    </row>
    <row r="5" spans="1:7" ht="15.75" customHeight="1" x14ac:dyDescent="0.2">
      <c r="A5" s="1"/>
      <c r="B5" s="72" t="s">
        <v>148</v>
      </c>
      <c r="C5" s="73"/>
      <c r="D5" s="73"/>
      <c r="E5" s="74"/>
      <c r="F5" s="44"/>
      <c r="G5" s="44"/>
    </row>
    <row r="6" spans="1:7" ht="9.75" customHeight="1" x14ac:dyDescent="0.2">
      <c r="A6" s="1"/>
      <c r="B6" s="75"/>
      <c r="C6" s="76"/>
      <c r="D6" s="76"/>
      <c r="E6" s="77"/>
      <c r="F6" s="44"/>
      <c r="G6" s="44"/>
    </row>
    <row r="7" spans="1:7" ht="15.75" customHeight="1" x14ac:dyDescent="0.2">
      <c r="A7" s="1"/>
      <c r="B7" s="44"/>
      <c r="C7" s="44"/>
      <c r="D7" s="44"/>
      <c r="E7" s="44"/>
      <c r="F7" s="44"/>
      <c r="G7" s="44"/>
    </row>
    <row r="8" spans="1:7" s="9" customFormat="1" ht="25.5" x14ac:dyDescent="0.25">
      <c r="B8" s="10" t="s">
        <v>149</v>
      </c>
      <c r="C8" s="11" t="s">
        <v>150</v>
      </c>
      <c r="D8" s="11" t="s">
        <v>151</v>
      </c>
      <c r="E8" s="11" t="s">
        <v>152</v>
      </c>
      <c r="F8" s="11" t="s">
        <v>153</v>
      </c>
      <c r="G8" s="11" t="s">
        <v>154</v>
      </c>
    </row>
    <row r="9" spans="1:7" s="9" customFormat="1" x14ac:dyDescent="0.25">
      <c r="B9" s="43">
        <v>34121139.485365853</v>
      </c>
      <c r="C9" s="45">
        <v>0.1</v>
      </c>
      <c r="D9" s="52">
        <v>0.1</v>
      </c>
      <c r="E9" s="42">
        <v>16296000</v>
      </c>
      <c r="F9" s="42">
        <v>6352675.0783393392</v>
      </c>
      <c r="G9" s="41">
        <f>IF(D9="","$                             -",B9+(B9*D9)+E9+F9)</f>
        <v>60181928.512241773</v>
      </c>
    </row>
    <row r="10" spans="1:7" s="9" customFormat="1" x14ac:dyDescent="0.25">
      <c r="B10" s="40"/>
      <c r="C10" s="39"/>
      <c r="D10" s="38"/>
      <c r="E10" s="37"/>
      <c r="F10" s="37"/>
      <c r="G10" s="37"/>
    </row>
    <row r="11" spans="1:7" x14ac:dyDescent="0.2">
      <c r="B11" s="36"/>
      <c r="C11" s="35"/>
    </row>
    <row r="12" spans="1:7" x14ac:dyDescent="0.2">
      <c r="B12" s="36"/>
      <c r="C12" s="35"/>
    </row>
    <row r="13" spans="1:7" x14ac:dyDescent="0.2">
      <c r="C13" s="35"/>
    </row>
    <row r="43" spans="1:9" s="31" customFormat="1" x14ac:dyDescent="0.2">
      <c r="A43" s="3"/>
      <c r="B43" s="29"/>
      <c r="C43" s="3"/>
      <c r="D43" s="30"/>
      <c r="H43" s="3"/>
      <c r="I43" s="3"/>
    </row>
    <row r="44" spans="1:9" s="31" customFormat="1" x14ac:dyDescent="0.2">
      <c r="A44" s="3"/>
      <c r="B44" s="29"/>
      <c r="C44" s="3"/>
      <c r="D44" s="30"/>
      <c r="H44" s="3"/>
      <c r="I44" s="3"/>
    </row>
    <row r="45" spans="1:9" s="31" customFormat="1" x14ac:dyDescent="0.2">
      <c r="A45" s="3"/>
      <c r="B45" s="29"/>
      <c r="C45" s="3"/>
      <c r="D45" s="30"/>
      <c r="H45" s="3"/>
      <c r="I45" s="3"/>
    </row>
    <row r="46" spans="1:9" s="31" customFormat="1" x14ac:dyDescent="0.2">
      <c r="A46" s="3"/>
      <c r="B46" s="29"/>
      <c r="C46" s="3"/>
      <c r="D46" s="30"/>
      <c r="H46" s="3"/>
      <c r="I46" s="3"/>
    </row>
    <row r="47" spans="1:9" s="31" customFormat="1" x14ac:dyDescent="0.2">
      <c r="A47" s="3"/>
      <c r="B47" s="29"/>
      <c r="C47" s="3"/>
      <c r="D47" s="30"/>
      <c r="H47" s="3"/>
      <c r="I47" s="3"/>
    </row>
    <row r="48" spans="1:9" s="31" customFormat="1" x14ac:dyDescent="0.2">
      <c r="A48" s="3"/>
      <c r="B48" s="29"/>
      <c r="C48" s="3"/>
      <c r="D48" s="30"/>
      <c r="H48" s="3"/>
      <c r="I48" s="3"/>
    </row>
    <row r="49" spans="1:9" s="31" customFormat="1" x14ac:dyDescent="0.2">
      <c r="A49" s="3"/>
      <c r="B49" s="29"/>
      <c r="C49" s="3"/>
      <c r="D49" s="30"/>
      <c r="H49" s="3"/>
      <c r="I49" s="3"/>
    </row>
    <row r="50" spans="1:9" s="31" customFormat="1" x14ac:dyDescent="0.2">
      <c r="A50" s="3"/>
      <c r="B50" s="29"/>
      <c r="C50" s="3"/>
      <c r="D50" s="30"/>
      <c r="H50" s="3"/>
      <c r="I50" s="3"/>
    </row>
    <row r="51" spans="1:9" s="31" customFormat="1" x14ac:dyDescent="0.2">
      <c r="A51" s="3"/>
      <c r="B51" s="29"/>
      <c r="C51" s="3"/>
      <c r="D51" s="30"/>
      <c r="H51" s="3"/>
      <c r="I51" s="3"/>
    </row>
    <row r="52" spans="1:9" s="31" customFormat="1" x14ac:dyDescent="0.2">
      <c r="A52" s="3"/>
      <c r="B52" s="29"/>
      <c r="C52" s="3"/>
      <c r="D52" s="30"/>
      <c r="H52" s="3"/>
      <c r="I52" s="3"/>
    </row>
    <row r="53" spans="1:9" s="31" customFormat="1" x14ac:dyDescent="0.2">
      <c r="A53" s="3"/>
      <c r="B53" s="29"/>
      <c r="C53" s="3"/>
      <c r="D53" s="30"/>
      <c r="H53" s="3"/>
      <c r="I53" s="3"/>
    </row>
    <row r="54" spans="1:9" s="31" customFormat="1" x14ac:dyDescent="0.2">
      <c r="A54" s="3"/>
      <c r="B54" s="29"/>
      <c r="C54" s="3"/>
      <c r="D54" s="30"/>
      <c r="H54" s="3"/>
      <c r="I54" s="3"/>
    </row>
    <row r="55" spans="1:9" s="31" customFormat="1" x14ac:dyDescent="0.2">
      <c r="A55" s="3"/>
      <c r="B55" s="29"/>
      <c r="C55" s="3"/>
      <c r="D55" s="30"/>
      <c r="H55" s="3"/>
      <c r="I55" s="3"/>
    </row>
    <row r="56" spans="1:9" s="31" customFormat="1" x14ac:dyDescent="0.2">
      <c r="A56" s="3"/>
      <c r="B56" s="29"/>
      <c r="C56" s="3"/>
      <c r="D56" s="30"/>
      <c r="H56" s="3"/>
      <c r="I56" s="3"/>
    </row>
    <row r="57" spans="1:9" s="31" customFormat="1" x14ac:dyDescent="0.2">
      <c r="A57" s="3"/>
      <c r="B57" s="29"/>
      <c r="C57" s="3"/>
      <c r="D57" s="30"/>
      <c r="H57" s="3"/>
      <c r="I57" s="3"/>
    </row>
    <row r="58" spans="1:9" s="31" customFormat="1" x14ac:dyDescent="0.2">
      <c r="A58" s="3"/>
      <c r="B58" s="29"/>
      <c r="C58" s="3"/>
      <c r="D58" s="30"/>
      <c r="H58" s="3"/>
      <c r="I58" s="3"/>
    </row>
    <row r="59" spans="1:9" s="31" customFormat="1" x14ac:dyDescent="0.2">
      <c r="A59" s="3"/>
      <c r="B59" s="29"/>
      <c r="C59" s="3"/>
      <c r="D59" s="30"/>
      <c r="H59" s="3"/>
      <c r="I59" s="3"/>
    </row>
    <row r="60" spans="1:9" s="31" customFormat="1" x14ac:dyDescent="0.2">
      <c r="A60" s="3"/>
      <c r="B60" s="29"/>
      <c r="C60" s="3"/>
      <c r="D60" s="30"/>
      <c r="H60" s="3"/>
      <c r="I60" s="3"/>
    </row>
    <row r="61" spans="1:9" s="31" customFormat="1" x14ac:dyDescent="0.2">
      <c r="A61" s="3"/>
      <c r="B61" s="29"/>
      <c r="C61" s="3"/>
      <c r="D61" s="30"/>
      <c r="H61" s="3"/>
      <c r="I61" s="3"/>
    </row>
    <row r="62" spans="1:9" s="31" customFormat="1" x14ac:dyDescent="0.2">
      <c r="A62" s="3"/>
      <c r="B62" s="29"/>
      <c r="C62" s="3"/>
      <c r="D62" s="30"/>
      <c r="H62" s="3"/>
      <c r="I62" s="3"/>
    </row>
    <row r="63" spans="1:9" s="31" customFormat="1" x14ac:dyDescent="0.2">
      <c r="A63" s="3"/>
      <c r="B63" s="29"/>
      <c r="C63" s="3"/>
      <c r="D63" s="30"/>
      <c r="H63" s="3"/>
      <c r="I63" s="3"/>
    </row>
    <row r="64" spans="1:9" s="31" customFormat="1" x14ac:dyDescent="0.2">
      <c r="A64" s="3"/>
      <c r="B64" s="29"/>
      <c r="C64" s="3"/>
      <c r="D64" s="30"/>
      <c r="H64" s="3"/>
      <c r="I64" s="3"/>
    </row>
    <row r="65" spans="1:9" s="31" customFormat="1" x14ac:dyDescent="0.2">
      <c r="A65" s="3"/>
      <c r="B65" s="29"/>
      <c r="C65" s="3"/>
      <c r="D65" s="30"/>
      <c r="H65" s="3"/>
      <c r="I65" s="3"/>
    </row>
    <row r="66" spans="1:9" s="31" customFormat="1" x14ac:dyDescent="0.2">
      <c r="A66" s="3"/>
      <c r="B66" s="29"/>
      <c r="C66" s="3"/>
      <c r="D66" s="30"/>
      <c r="H66" s="3"/>
      <c r="I66" s="3"/>
    </row>
    <row r="67" spans="1:9" s="31" customFormat="1" x14ac:dyDescent="0.2">
      <c r="A67" s="3"/>
      <c r="B67" s="29"/>
      <c r="C67" s="3"/>
      <c r="D67" s="30"/>
      <c r="H67" s="3"/>
      <c r="I67" s="3"/>
    </row>
    <row r="68" spans="1:9" s="31" customFormat="1" x14ac:dyDescent="0.2">
      <c r="A68" s="3"/>
      <c r="B68" s="29"/>
      <c r="C68" s="3"/>
      <c r="D68" s="30"/>
      <c r="H68" s="3"/>
      <c r="I68" s="3"/>
    </row>
    <row r="69" spans="1:9" s="31" customFormat="1" x14ac:dyDescent="0.2">
      <c r="A69" s="3"/>
      <c r="B69" s="29"/>
      <c r="C69" s="3"/>
      <c r="D69" s="30"/>
      <c r="H69" s="3"/>
      <c r="I69" s="3"/>
    </row>
    <row r="70" spans="1:9" s="31" customFormat="1" x14ac:dyDescent="0.2">
      <c r="A70" s="3"/>
      <c r="B70" s="29"/>
      <c r="C70" s="3"/>
      <c r="D70" s="30"/>
      <c r="H70" s="3"/>
      <c r="I70" s="3"/>
    </row>
    <row r="71" spans="1:9" s="31" customFormat="1" x14ac:dyDescent="0.2">
      <c r="A71" s="3"/>
      <c r="B71" s="29"/>
      <c r="C71" s="3"/>
      <c r="D71" s="30"/>
      <c r="H71" s="3"/>
      <c r="I71" s="3"/>
    </row>
    <row r="72" spans="1:9" s="31" customFormat="1" x14ac:dyDescent="0.2">
      <c r="A72" s="3"/>
      <c r="B72" s="29"/>
      <c r="C72" s="3"/>
      <c r="D72" s="30"/>
      <c r="H72" s="3"/>
      <c r="I72" s="3"/>
    </row>
    <row r="73" spans="1:9" s="31" customFormat="1" x14ac:dyDescent="0.2">
      <c r="A73" s="3"/>
      <c r="B73" s="29"/>
      <c r="C73" s="3"/>
      <c r="D73" s="30"/>
      <c r="H73" s="3"/>
      <c r="I73" s="3"/>
    </row>
    <row r="74" spans="1:9" s="31" customFormat="1" x14ac:dyDescent="0.2">
      <c r="A74" s="3"/>
      <c r="B74" s="29"/>
      <c r="C74" s="3"/>
      <c r="D74" s="30"/>
      <c r="H74" s="3"/>
      <c r="I74" s="3"/>
    </row>
    <row r="75" spans="1:9" s="31" customFormat="1" x14ac:dyDescent="0.2">
      <c r="A75" s="3"/>
      <c r="B75" s="29"/>
      <c r="C75" s="3"/>
      <c r="D75" s="30"/>
      <c r="H75" s="3"/>
      <c r="I75" s="3"/>
    </row>
    <row r="76" spans="1:9" s="31" customFormat="1" x14ac:dyDescent="0.2">
      <c r="A76" s="3"/>
      <c r="B76" s="29"/>
      <c r="C76" s="3"/>
      <c r="D76" s="30"/>
      <c r="H76" s="3"/>
      <c r="I76" s="3"/>
    </row>
    <row r="77" spans="1:9" s="31" customFormat="1" x14ac:dyDescent="0.2">
      <c r="A77" s="3"/>
      <c r="B77" s="29"/>
      <c r="C77" s="3"/>
      <c r="D77" s="30"/>
      <c r="H77" s="3"/>
      <c r="I77" s="3"/>
    </row>
    <row r="78" spans="1:9" s="31" customFormat="1" x14ac:dyDescent="0.2">
      <c r="A78" s="3"/>
      <c r="B78" s="29"/>
      <c r="C78" s="3"/>
      <c r="D78" s="30"/>
      <c r="H78" s="3"/>
      <c r="I78" s="3"/>
    </row>
    <row r="79" spans="1:9" s="31" customFormat="1" x14ac:dyDescent="0.2">
      <c r="A79" s="3"/>
      <c r="B79" s="29"/>
      <c r="C79" s="3"/>
      <c r="D79" s="30"/>
      <c r="H79" s="3"/>
      <c r="I79" s="3"/>
    </row>
    <row r="80" spans="1:9" s="31" customFormat="1" x14ac:dyDescent="0.2">
      <c r="A80" s="3"/>
      <c r="B80" s="29"/>
      <c r="C80" s="3"/>
      <c r="D80" s="30"/>
      <c r="H80" s="3"/>
      <c r="I80" s="3"/>
    </row>
    <row r="81" spans="1:9" s="31" customFormat="1" x14ac:dyDescent="0.2">
      <c r="A81" s="3"/>
      <c r="B81" s="29"/>
      <c r="C81" s="3"/>
      <c r="D81" s="30"/>
      <c r="H81" s="3"/>
      <c r="I81" s="3"/>
    </row>
    <row r="82" spans="1:9" s="31" customFormat="1" x14ac:dyDescent="0.2">
      <c r="A82" s="3"/>
      <c r="B82" s="29"/>
      <c r="C82" s="3"/>
      <c r="D82" s="30"/>
      <c r="H82" s="3"/>
      <c r="I82" s="3"/>
    </row>
    <row r="83" spans="1:9" s="31" customFormat="1" x14ac:dyDescent="0.2">
      <c r="A83" s="3"/>
      <c r="B83" s="29"/>
      <c r="C83" s="3"/>
      <c r="D83" s="30"/>
      <c r="H83" s="3"/>
      <c r="I83" s="3"/>
    </row>
    <row r="84" spans="1:9" s="31" customFormat="1" x14ac:dyDescent="0.2">
      <c r="A84" s="3"/>
      <c r="B84" s="29"/>
      <c r="C84" s="3"/>
      <c r="D84" s="30"/>
      <c r="H84" s="3"/>
      <c r="I84" s="3"/>
    </row>
    <row r="85" spans="1:9" s="31" customFormat="1" x14ac:dyDescent="0.2">
      <c r="A85" s="3"/>
      <c r="B85" s="29"/>
      <c r="C85" s="3"/>
      <c r="D85" s="30"/>
      <c r="H85" s="3"/>
      <c r="I85" s="3"/>
    </row>
    <row r="86" spans="1:9" s="31" customFormat="1" x14ac:dyDescent="0.2">
      <c r="A86" s="3"/>
      <c r="B86" s="29"/>
      <c r="C86" s="3"/>
      <c r="D86" s="30"/>
      <c r="H86" s="3"/>
      <c r="I86" s="3"/>
    </row>
    <row r="87" spans="1:9" s="31" customFormat="1" x14ac:dyDescent="0.2">
      <c r="A87" s="3"/>
      <c r="B87" s="29"/>
      <c r="C87" s="3"/>
      <c r="D87" s="30"/>
      <c r="H87" s="3"/>
      <c r="I87" s="3"/>
    </row>
    <row r="88" spans="1:9" s="31" customFormat="1" x14ac:dyDescent="0.2">
      <c r="A88" s="3"/>
      <c r="B88" s="29"/>
      <c r="C88" s="3"/>
      <c r="D88" s="30"/>
      <c r="H88" s="3"/>
      <c r="I88" s="3"/>
    </row>
    <row r="89" spans="1:9" s="31" customFormat="1" x14ac:dyDescent="0.2">
      <c r="A89" s="3"/>
      <c r="B89" s="29"/>
      <c r="C89" s="3"/>
      <c r="D89" s="30"/>
      <c r="H89" s="3"/>
      <c r="I89" s="3"/>
    </row>
    <row r="90" spans="1:9" s="31" customFormat="1" x14ac:dyDescent="0.2">
      <c r="A90" s="3"/>
      <c r="B90" s="29"/>
      <c r="C90" s="3"/>
      <c r="D90" s="30"/>
      <c r="H90" s="3"/>
      <c r="I90" s="3"/>
    </row>
  </sheetData>
  <mergeCells count="3">
    <mergeCell ref="F2:G2"/>
    <mergeCell ref="F3:G3"/>
    <mergeCell ref="B5:E6"/>
  </mergeCells>
  <pageMargins left="0.5" right="0.5" top="0.5" bottom="0.25" header="0.3" footer="0.3"/>
  <pageSetup scale="6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66190-EC87-4BB7-862D-49EE4CC73C2A}">
  <dimension ref="A1:H90"/>
  <sheetViews>
    <sheetView showGridLines="0" zoomScaleNormal="100" workbookViewId="0">
      <pane ySplit="8" topLeftCell="A9" activePane="bottomLeft" state="frozen"/>
      <selection activeCell="A4" sqref="A4:B4"/>
      <selection pane="bottomLeft" activeCell="D10" sqref="D10"/>
    </sheetView>
  </sheetViews>
  <sheetFormatPr defaultRowHeight="12.75" x14ac:dyDescent="0.2"/>
  <cols>
    <col min="1" max="1" width="2.7109375" style="3" customWidth="1"/>
    <col min="2" max="2" width="42.7109375" style="7" customWidth="1"/>
    <col min="3" max="3" width="16.7109375" style="8" customWidth="1"/>
    <col min="4" max="4" width="18.42578125" style="32" customWidth="1"/>
    <col min="5" max="5" width="27.7109375" style="31" customWidth="1"/>
    <col min="6" max="6" width="14.7109375" style="31" customWidth="1"/>
    <col min="7" max="7" width="20.85546875" style="3" bestFit="1" customWidth="1"/>
    <col min="8" max="8" width="10" style="3" bestFit="1" customWidth="1"/>
    <col min="9" max="16384" width="9.140625" style="3"/>
  </cols>
  <sheetData>
    <row r="1" spans="1:7" x14ac:dyDescent="0.2">
      <c r="A1" s="1"/>
      <c r="B1" s="2" t="s">
        <v>0</v>
      </c>
      <c r="C1" s="1"/>
      <c r="D1" s="1"/>
      <c r="E1" s="1"/>
      <c r="F1" s="1"/>
    </row>
    <row r="2" spans="1:7" x14ac:dyDescent="0.2">
      <c r="A2" s="1"/>
      <c r="B2" s="1" t="s">
        <v>1</v>
      </c>
      <c r="C2" s="1"/>
      <c r="D2" s="1"/>
      <c r="E2" s="13" t="s">
        <v>2</v>
      </c>
    </row>
    <row r="3" spans="1:7" x14ac:dyDescent="0.2">
      <c r="A3" s="1"/>
      <c r="B3" s="1" t="s">
        <v>155</v>
      </c>
      <c r="C3" s="1"/>
      <c r="D3" s="1"/>
      <c r="E3" s="48" t="str">
        <f>Summary!$H$3</f>
        <v>Computer Aid</v>
      </c>
    </row>
    <row r="4" spans="1:7" s="6" customFormat="1" ht="15.75" customHeight="1" x14ac:dyDescent="0.2">
      <c r="A4" s="4"/>
      <c r="B4" s="4"/>
      <c r="C4" s="4"/>
      <c r="D4" s="4"/>
      <c r="E4" s="4"/>
      <c r="F4" s="5"/>
      <c r="G4" s="5"/>
    </row>
    <row r="5" spans="1:7" ht="15.75" customHeight="1" x14ac:dyDescent="0.2">
      <c r="A5" s="1"/>
      <c r="B5" s="72" t="s">
        <v>156</v>
      </c>
      <c r="C5" s="73"/>
      <c r="D5" s="73"/>
      <c r="E5" s="74"/>
      <c r="F5" s="44"/>
    </row>
    <row r="6" spans="1:7" ht="14.25" customHeight="1" x14ac:dyDescent="0.2">
      <c r="A6" s="1"/>
      <c r="B6" s="75"/>
      <c r="C6" s="76"/>
      <c r="D6" s="76"/>
      <c r="E6" s="77"/>
      <c r="F6" s="44"/>
    </row>
    <row r="7" spans="1:7" ht="15.75" customHeight="1" x14ac:dyDescent="0.2">
      <c r="A7" s="1"/>
      <c r="B7" s="44"/>
      <c r="C7" s="44"/>
      <c r="D7" s="44"/>
      <c r="E7" s="44"/>
      <c r="F7" s="44"/>
    </row>
    <row r="8" spans="1:7" s="9" customFormat="1" ht="25.5" customHeight="1" x14ac:dyDescent="0.25">
      <c r="B8" s="10" t="s">
        <v>157</v>
      </c>
      <c r="C8" s="11" t="s">
        <v>158</v>
      </c>
      <c r="D8" s="11" t="s">
        <v>159</v>
      </c>
      <c r="E8" s="11" t="s">
        <v>160</v>
      </c>
    </row>
    <row r="9" spans="1:7" s="9" customFormat="1" ht="12.75" customHeight="1" x14ac:dyDescent="0.25">
      <c r="B9" s="43">
        <v>29303816.955918018</v>
      </c>
      <c r="C9" s="45">
        <v>7.0000000000000001E-3</v>
      </c>
      <c r="D9" s="52">
        <v>4.4999999999999997E-3</v>
      </c>
      <c r="E9" s="41">
        <f>IF(D9="","$                             -",B9+(B9*D9))</f>
        <v>29435684.13221965</v>
      </c>
    </row>
    <row r="10" spans="1:7" s="9" customFormat="1" ht="12.75" customHeight="1" x14ac:dyDescent="0.25">
      <c r="B10" s="43">
        <v>12406770.118896004</v>
      </c>
      <c r="C10" s="45">
        <v>7.0000000000000001E-3</v>
      </c>
      <c r="D10" s="53">
        <f>IF(D9="","",D9)</f>
        <v>4.4999999999999997E-3</v>
      </c>
      <c r="E10" s="41">
        <f>IF(D10="","$                             -",B10+(B10*D10))</f>
        <v>12462600.584431035</v>
      </c>
      <c r="F10" s="37"/>
    </row>
    <row r="11" spans="1:7" x14ac:dyDescent="0.2">
      <c r="C11" s="32"/>
      <c r="D11" s="31"/>
      <c r="F11" s="3"/>
    </row>
    <row r="12" spans="1:7" x14ac:dyDescent="0.2">
      <c r="C12" s="32"/>
      <c r="D12" s="31"/>
      <c r="F12" s="3"/>
    </row>
    <row r="43" spans="1:8" s="31" customFormat="1" x14ac:dyDescent="0.2">
      <c r="A43" s="3"/>
      <c r="B43" s="29"/>
      <c r="C43" s="3"/>
      <c r="D43" s="30"/>
      <c r="G43" s="3"/>
      <c r="H43" s="3"/>
    </row>
    <row r="44" spans="1:8" s="31" customFormat="1" x14ac:dyDescent="0.2">
      <c r="A44" s="3"/>
      <c r="B44" s="29"/>
      <c r="C44" s="3"/>
      <c r="D44" s="30"/>
      <c r="G44" s="3"/>
      <c r="H44" s="3"/>
    </row>
    <row r="45" spans="1:8" s="31" customFormat="1" x14ac:dyDescent="0.2">
      <c r="A45" s="3"/>
      <c r="B45" s="29"/>
      <c r="C45" s="3"/>
      <c r="D45" s="30"/>
      <c r="G45" s="3"/>
      <c r="H45" s="3"/>
    </row>
    <row r="46" spans="1:8" s="31" customFormat="1" x14ac:dyDescent="0.2">
      <c r="A46" s="3"/>
      <c r="B46" s="29"/>
      <c r="C46" s="3"/>
      <c r="D46" s="30"/>
      <c r="G46" s="3"/>
      <c r="H46" s="3"/>
    </row>
    <row r="47" spans="1:8" s="31" customFormat="1" x14ac:dyDescent="0.2">
      <c r="A47" s="3"/>
      <c r="B47" s="29"/>
      <c r="C47" s="3"/>
      <c r="D47" s="30"/>
      <c r="G47" s="3"/>
      <c r="H47" s="3"/>
    </row>
    <row r="48" spans="1:8" s="31" customFormat="1" x14ac:dyDescent="0.2">
      <c r="A48" s="3"/>
      <c r="B48" s="29"/>
      <c r="C48" s="3"/>
      <c r="D48" s="30"/>
      <c r="G48" s="3"/>
      <c r="H48" s="3"/>
    </row>
    <row r="49" spans="1:8" s="31" customFormat="1" x14ac:dyDescent="0.2">
      <c r="A49" s="3"/>
      <c r="B49" s="29"/>
      <c r="C49" s="3"/>
      <c r="D49" s="30"/>
      <c r="G49" s="3"/>
      <c r="H49" s="3"/>
    </row>
    <row r="50" spans="1:8" s="31" customFormat="1" x14ac:dyDescent="0.2">
      <c r="A50" s="3"/>
      <c r="B50" s="29"/>
      <c r="C50" s="3"/>
      <c r="D50" s="30"/>
      <c r="G50" s="3"/>
      <c r="H50" s="3"/>
    </row>
    <row r="51" spans="1:8" s="31" customFormat="1" x14ac:dyDescent="0.2">
      <c r="A51" s="3"/>
      <c r="B51" s="29"/>
      <c r="C51" s="3"/>
      <c r="D51" s="30"/>
      <c r="G51" s="3"/>
      <c r="H51" s="3"/>
    </row>
    <row r="52" spans="1:8" s="31" customFormat="1" x14ac:dyDescent="0.2">
      <c r="A52" s="3"/>
      <c r="B52" s="29"/>
      <c r="C52" s="3"/>
      <c r="D52" s="30"/>
      <c r="G52" s="3"/>
      <c r="H52" s="3"/>
    </row>
    <row r="53" spans="1:8" s="31" customFormat="1" x14ac:dyDescent="0.2">
      <c r="A53" s="3"/>
      <c r="B53" s="29"/>
      <c r="C53" s="3"/>
      <c r="D53" s="30"/>
      <c r="G53" s="3"/>
      <c r="H53" s="3"/>
    </row>
    <row r="54" spans="1:8" s="31" customFormat="1" x14ac:dyDescent="0.2">
      <c r="A54" s="3"/>
      <c r="B54" s="29"/>
      <c r="C54" s="3"/>
      <c r="D54" s="30"/>
      <c r="G54" s="3"/>
      <c r="H54" s="3"/>
    </row>
    <row r="55" spans="1:8" s="31" customFormat="1" x14ac:dyDescent="0.2">
      <c r="A55" s="3"/>
      <c r="B55" s="29"/>
      <c r="C55" s="3"/>
      <c r="D55" s="30"/>
      <c r="G55" s="3"/>
      <c r="H55" s="3"/>
    </row>
    <row r="56" spans="1:8" s="31" customFormat="1" x14ac:dyDescent="0.2">
      <c r="A56" s="3"/>
      <c r="B56" s="29"/>
      <c r="C56" s="3"/>
      <c r="D56" s="30"/>
      <c r="G56" s="3"/>
      <c r="H56" s="3"/>
    </row>
    <row r="57" spans="1:8" s="31" customFormat="1" x14ac:dyDescent="0.2">
      <c r="A57" s="3"/>
      <c r="B57" s="29"/>
      <c r="C57" s="3"/>
      <c r="D57" s="30"/>
      <c r="G57" s="3"/>
      <c r="H57" s="3"/>
    </row>
    <row r="58" spans="1:8" s="31" customFormat="1" x14ac:dyDescent="0.2">
      <c r="A58" s="3"/>
      <c r="B58" s="29"/>
      <c r="C58" s="3"/>
      <c r="D58" s="30"/>
      <c r="G58" s="3"/>
      <c r="H58" s="3"/>
    </row>
    <row r="59" spans="1:8" s="31" customFormat="1" x14ac:dyDescent="0.2">
      <c r="A59" s="3"/>
      <c r="B59" s="29"/>
      <c r="C59" s="3"/>
      <c r="D59" s="30"/>
      <c r="G59" s="3"/>
      <c r="H59" s="3"/>
    </row>
    <row r="60" spans="1:8" s="31" customFormat="1" x14ac:dyDescent="0.2">
      <c r="A60" s="3"/>
      <c r="B60" s="29"/>
      <c r="C60" s="3"/>
      <c r="D60" s="30"/>
      <c r="G60" s="3"/>
      <c r="H60" s="3"/>
    </row>
    <row r="61" spans="1:8" s="31" customFormat="1" x14ac:dyDescent="0.2">
      <c r="A61" s="3"/>
      <c r="B61" s="29"/>
      <c r="C61" s="3"/>
      <c r="D61" s="30"/>
      <c r="G61" s="3"/>
      <c r="H61" s="3"/>
    </row>
    <row r="62" spans="1:8" s="31" customFormat="1" x14ac:dyDescent="0.2">
      <c r="A62" s="3"/>
      <c r="B62" s="29"/>
      <c r="C62" s="3"/>
      <c r="D62" s="30"/>
      <c r="G62" s="3"/>
      <c r="H62" s="3"/>
    </row>
    <row r="63" spans="1:8" s="31" customFormat="1" x14ac:dyDescent="0.2">
      <c r="A63" s="3"/>
      <c r="B63" s="29"/>
      <c r="C63" s="3"/>
      <c r="D63" s="30"/>
      <c r="G63" s="3"/>
      <c r="H63" s="3"/>
    </row>
    <row r="64" spans="1:8" s="31" customFormat="1" x14ac:dyDescent="0.2">
      <c r="A64" s="3"/>
      <c r="B64" s="29"/>
      <c r="C64" s="3"/>
      <c r="D64" s="30"/>
      <c r="G64" s="3"/>
      <c r="H64" s="3"/>
    </row>
    <row r="65" spans="1:8" s="31" customFormat="1" x14ac:dyDescent="0.2">
      <c r="A65" s="3"/>
      <c r="B65" s="29"/>
      <c r="C65" s="3"/>
      <c r="D65" s="30"/>
      <c r="G65" s="3"/>
      <c r="H65" s="3"/>
    </row>
    <row r="66" spans="1:8" s="31" customFormat="1" x14ac:dyDescent="0.2">
      <c r="A66" s="3"/>
      <c r="B66" s="29"/>
      <c r="C66" s="3"/>
      <c r="D66" s="30"/>
      <c r="G66" s="3"/>
      <c r="H66" s="3"/>
    </row>
    <row r="67" spans="1:8" s="31" customFormat="1" x14ac:dyDescent="0.2">
      <c r="A67" s="3"/>
      <c r="B67" s="29"/>
      <c r="C67" s="3"/>
      <c r="D67" s="30"/>
      <c r="G67" s="3"/>
      <c r="H67" s="3"/>
    </row>
    <row r="68" spans="1:8" s="31" customFormat="1" x14ac:dyDescent="0.2">
      <c r="A68" s="3"/>
      <c r="B68" s="29"/>
      <c r="C68" s="3"/>
      <c r="D68" s="30"/>
      <c r="G68" s="3"/>
      <c r="H68" s="3"/>
    </row>
    <row r="69" spans="1:8" s="31" customFormat="1" x14ac:dyDescent="0.2">
      <c r="A69" s="3"/>
      <c r="B69" s="29"/>
      <c r="C69" s="3"/>
      <c r="D69" s="30"/>
      <c r="G69" s="3"/>
      <c r="H69" s="3"/>
    </row>
    <row r="70" spans="1:8" s="31" customFormat="1" x14ac:dyDescent="0.2">
      <c r="A70" s="3"/>
      <c r="B70" s="29"/>
      <c r="C70" s="3"/>
      <c r="D70" s="30"/>
      <c r="G70" s="3"/>
      <c r="H70" s="3"/>
    </row>
    <row r="71" spans="1:8" s="31" customFormat="1" x14ac:dyDescent="0.2">
      <c r="A71" s="3"/>
      <c r="B71" s="29"/>
      <c r="C71" s="3"/>
      <c r="D71" s="30"/>
      <c r="G71" s="3"/>
      <c r="H71" s="3"/>
    </row>
    <row r="72" spans="1:8" s="31" customFormat="1" x14ac:dyDescent="0.2">
      <c r="A72" s="3"/>
      <c r="B72" s="29"/>
      <c r="C72" s="3"/>
      <c r="D72" s="30"/>
      <c r="G72" s="3"/>
      <c r="H72" s="3"/>
    </row>
    <row r="73" spans="1:8" s="31" customFormat="1" x14ac:dyDescent="0.2">
      <c r="A73" s="3"/>
      <c r="B73" s="29"/>
      <c r="C73" s="3"/>
      <c r="D73" s="30"/>
      <c r="G73" s="3"/>
      <c r="H73" s="3"/>
    </row>
    <row r="74" spans="1:8" s="31" customFormat="1" x14ac:dyDescent="0.2">
      <c r="A74" s="3"/>
      <c r="B74" s="29"/>
      <c r="C74" s="3"/>
      <c r="D74" s="30"/>
      <c r="G74" s="3"/>
      <c r="H74" s="3"/>
    </row>
    <row r="75" spans="1:8" s="31" customFormat="1" x14ac:dyDescent="0.2">
      <c r="A75" s="3"/>
      <c r="B75" s="29"/>
      <c r="C75" s="3"/>
      <c r="D75" s="30"/>
      <c r="G75" s="3"/>
      <c r="H75" s="3"/>
    </row>
    <row r="76" spans="1:8" s="31" customFormat="1" x14ac:dyDescent="0.2">
      <c r="A76" s="3"/>
      <c r="B76" s="29"/>
      <c r="C76" s="3"/>
      <c r="D76" s="30"/>
      <c r="G76" s="3"/>
      <c r="H76" s="3"/>
    </row>
    <row r="77" spans="1:8" s="31" customFormat="1" x14ac:dyDescent="0.2">
      <c r="A77" s="3"/>
      <c r="B77" s="29"/>
      <c r="C77" s="3"/>
      <c r="D77" s="30"/>
      <c r="G77" s="3"/>
      <c r="H77" s="3"/>
    </row>
    <row r="78" spans="1:8" s="31" customFormat="1" x14ac:dyDescent="0.2">
      <c r="A78" s="3"/>
      <c r="B78" s="29"/>
      <c r="C78" s="3"/>
      <c r="D78" s="30"/>
      <c r="G78" s="3"/>
      <c r="H78" s="3"/>
    </row>
    <row r="79" spans="1:8" s="31" customFormat="1" x14ac:dyDescent="0.2">
      <c r="A79" s="3"/>
      <c r="B79" s="29"/>
      <c r="C79" s="3"/>
      <c r="D79" s="30"/>
      <c r="G79" s="3"/>
      <c r="H79" s="3"/>
    </row>
    <row r="80" spans="1:8" s="31" customFormat="1" x14ac:dyDescent="0.2">
      <c r="A80" s="3"/>
      <c r="B80" s="29"/>
      <c r="C80" s="3"/>
      <c r="D80" s="30"/>
      <c r="G80" s="3"/>
      <c r="H80" s="3"/>
    </row>
    <row r="81" spans="1:8" s="31" customFormat="1" x14ac:dyDescent="0.2">
      <c r="A81" s="3"/>
      <c r="B81" s="29"/>
      <c r="C81" s="3"/>
      <c r="D81" s="30"/>
      <c r="G81" s="3"/>
      <c r="H81" s="3"/>
    </row>
    <row r="82" spans="1:8" s="31" customFormat="1" x14ac:dyDescent="0.2">
      <c r="A82" s="3"/>
      <c r="B82" s="29"/>
      <c r="C82" s="3"/>
      <c r="D82" s="30"/>
      <c r="G82" s="3"/>
      <c r="H82" s="3"/>
    </row>
    <row r="83" spans="1:8" s="31" customFormat="1" x14ac:dyDescent="0.2">
      <c r="A83" s="3"/>
      <c r="B83" s="29"/>
      <c r="C83" s="3"/>
      <c r="D83" s="30"/>
      <c r="G83" s="3"/>
      <c r="H83" s="3"/>
    </row>
    <row r="84" spans="1:8" s="31" customFormat="1" x14ac:dyDescent="0.2">
      <c r="A84" s="3"/>
      <c r="B84" s="29"/>
      <c r="C84" s="3"/>
      <c r="D84" s="30"/>
      <c r="G84" s="3"/>
      <c r="H84" s="3"/>
    </row>
    <row r="85" spans="1:8" s="31" customFormat="1" x14ac:dyDescent="0.2">
      <c r="A85" s="3"/>
      <c r="B85" s="29"/>
      <c r="C85" s="3"/>
      <c r="D85" s="30"/>
      <c r="G85" s="3"/>
      <c r="H85" s="3"/>
    </row>
    <row r="86" spans="1:8" s="31" customFormat="1" x14ac:dyDescent="0.2">
      <c r="A86" s="3"/>
      <c r="B86" s="29"/>
      <c r="C86" s="3"/>
      <c r="D86" s="30"/>
      <c r="G86" s="3"/>
      <c r="H86" s="3"/>
    </row>
    <row r="87" spans="1:8" s="31" customFormat="1" x14ac:dyDescent="0.2">
      <c r="A87" s="3"/>
      <c r="B87" s="29"/>
      <c r="C87" s="3"/>
      <c r="D87" s="30"/>
      <c r="G87" s="3"/>
      <c r="H87" s="3"/>
    </row>
    <row r="88" spans="1:8" s="31" customFormat="1" x14ac:dyDescent="0.2">
      <c r="A88" s="3"/>
      <c r="B88" s="29"/>
      <c r="C88" s="3"/>
      <c r="D88" s="30"/>
      <c r="G88" s="3"/>
      <c r="H88" s="3"/>
    </row>
    <row r="89" spans="1:8" s="31" customFormat="1" x14ac:dyDescent="0.2">
      <c r="A89" s="3"/>
      <c r="B89" s="29"/>
      <c r="C89" s="3"/>
      <c r="D89" s="30"/>
      <c r="G89" s="3"/>
      <c r="H89" s="3"/>
    </row>
    <row r="90" spans="1:8" s="31" customFormat="1" x14ac:dyDescent="0.2">
      <c r="A90" s="3"/>
      <c r="B90" s="29"/>
      <c r="C90" s="3"/>
      <c r="D90" s="30"/>
      <c r="G90" s="3"/>
      <c r="H90" s="3"/>
    </row>
  </sheetData>
  <mergeCells count="1">
    <mergeCell ref="B5:E6"/>
  </mergeCells>
  <pageMargins left="0.5" right="0.5" top="0.5" bottom="0.25" header="0.3" footer="0.3"/>
  <pageSetup scale="6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E575A342EC5E34BA5B583E9A817981B" ma:contentTypeVersion="2" ma:contentTypeDescription="Create a new document." ma:contentTypeScope="" ma:versionID="94cabe150c8bc29d512c0ed18c9e9a8c">
  <xsd:schema xmlns:xsd="http://www.w3.org/2001/XMLSchema" xmlns:xs="http://www.w3.org/2001/XMLSchema" xmlns:p="http://schemas.microsoft.com/office/2006/metadata/properties" xmlns:ns2="429aba87-4a57-4365-b6fa-e5ec705e2f79" targetNamespace="http://schemas.microsoft.com/office/2006/metadata/properties" ma:root="true" ma:fieldsID="54726b9598914061939b08c3df81b0b7" ns2:_="">
    <xsd:import namespace="429aba87-4a57-4365-b6fa-e5ec705e2f7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9aba87-4a57-4365-b6fa-e5ec705e2f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D4059B-EABB-49EC-80F1-78369B2762A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9DF15F6-930E-448E-9E92-ECECDBD52A71}">
  <ds:schemaRefs>
    <ds:schemaRef ds:uri="http://schemas.microsoft.com/sharepoint/v3/contenttype/forms"/>
  </ds:schemaRefs>
</ds:datastoreItem>
</file>

<file path=customXml/itemProps3.xml><?xml version="1.0" encoding="utf-8"?>
<ds:datastoreItem xmlns:ds="http://schemas.openxmlformats.org/officeDocument/2006/customXml" ds:itemID="{42E89F11-6676-403F-BCD7-F96AB2E138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9aba87-4a57-4365-b6fa-e5ec705e2f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Summary</vt:lpstr>
      <vt:lpstr>Staff Augmentation</vt:lpstr>
      <vt:lpstr>SRP</vt:lpstr>
      <vt:lpstr>IT Consulting Services &amp; IV&amp;V</vt:lpstr>
      <vt:lpstr>'IT Consulting Services &amp; IV&amp;V'!Print_Area</vt:lpstr>
      <vt:lpstr>SRP!Print_Area</vt:lpstr>
      <vt:lpstr>'Staff Augmentation'!Print_Area</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Author</dc:creator>
  <cp:keywords/>
  <dc:description/>
  <cp:lastModifiedBy>Linda Leiby</cp:lastModifiedBy>
  <cp:revision/>
  <dcterms:created xsi:type="dcterms:W3CDTF">2021-08-20T23:20:16Z</dcterms:created>
  <dcterms:modified xsi:type="dcterms:W3CDTF">2021-09-08T20:12:00Z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0x0101007E575A342EC5E34BA5B583E9A817981B</vt:lpwstr>
  </property>
</Properties>
</file>